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up\sanja\Moji dokumenti - SANJA\Financije\"/>
    </mc:Choice>
  </mc:AlternateContent>
  <bookViews>
    <workbookView xWindow="0" yWindow="0" windowWidth="28800" windowHeight="12330"/>
  </bookViews>
  <sheets>
    <sheet name="SAŽETAK (EUR)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definedNames>
    <definedName name="_xlnm.Print_Titles" localSheetId="1">' Račun prihoda i rashoda'!$13:$17</definedName>
    <definedName name="_xlnm.Print_Titles" localSheetId="4">'POSEBNI DIO'!$13:$17</definedName>
    <definedName name="_xlnm.Print_Area" localSheetId="1">' Račun prihoda i rashoda'!$A$1:$I$94</definedName>
    <definedName name="_xlnm.Print_Area" localSheetId="4">'POSEBNI DIO'!$A$1:$G$128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I22" i="3"/>
  <c r="G22" i="3"/>
  <c r="I83" i="3"/>
  <c r="I82" i="3"/>
  <c r="F70" i="3"/>
  <c r="G70" i="3"/>
  <c r="G68" i="3"/>
  <c r="H68" i="3"/>
  <c r="I68" i="3"/>
  <c r="G76" i="3"/>
  <c r="H76" i="3"/>
  <c r="I76" i="3"/>
  <c r="F76" i="3"/>
  <c r="G78" i="3"/>
  <c r="H78" i="3"/>
  <c r="I78" i="3"/>
  <c r="C46" i="7"/>
  <c r="E46" i="7"/>
  <c r="F46" i="7"/>
  <c r="G46" i="7"/>
  <c r="H65" i="3"/>
  <c r="I65" i="3"/>
  <c r="H84" i="3"/>
  <c r="I84" i="3"/>
  <c r="H87" i="3"/>
  <c r="I87" i="3"/>
  <c r="G65" i="3"/>
  <c r="I66" i="3"/>
  <c r="I70" i="3"/>
  <c r="I71" i="3"/>
  <c r="G66" i="3"/>
  <c r="H66" i="3"/>
  <c r="H70" i="3"/>
  <c r="G71" i="3"/>
  <c r="H71" i="3"/>
  <c r="E98" i="7"/>
  <c r="G87" i="3"/>
  <c r="G84" i="3"/>
  <c r="E72" i="3"/>
  <c r="G60" i="3"/>
  <c r="H60" i="3"/>
  <c r="I60" i="3"/>
  <c r="G61" i="3"/>
  <c r="H61" i="3"/>
  <c r="I61" i="3"/>
  <c r="G62" i="3"/>
  <c r="H62" i="3"/>
  <c r="I62" i="3"/>
  <c r="G63" i="3"/>
  <c r="H63" i="3"/>
  <c r="I63" i="3"/>
  <c r="G73" i="3"/>
  <c r="H73" i="3"/>
  <c r="I73" i="3"/>
  <c r="G74" i="3"/>
  <c r="H74" i="3"/>
  <c r="I74" i="3"/>
  <c r="G75" i="3"/>
  <c r="H75" i="3"/>
  <c r="I75" i="3"/>
  <c r="G79" i="3"/>
  <c r="H79" i="3"/>
  <c r="I79" i="3"/>
  <c r="G81" i="3"/>
  <c r="G80" i="3" s="1"/>
  <c r="H81" i="3"/>
  <c r="H80" i="3" s="1"/>
  <c r="I81" i="3"/>
  <c r="I80" i="3" s="1"/>
  <c r="G91" i="3"/>
  <c r="H92" i="3"/>
  <c r="H91" i="3" s="1"/>
  <c r="I92" i="3"/>
  <c r="I91" i="3" s="1"/>
  <c r="F84" i="3"/>
  <c r="G60" i="7"/>
  <c r="G57" i="7"/>
  <c r="F60" i="7"/>
  <c r="F57" i="7"/>
  <c r="G53" i="7"/>
  <c r="F53" i="7"/>
  <c r="G77" i="7"/>
  <c r="G74" i="7"/>
  <c r="F77" i="7"/>
  <c r="F74" i="7"/>
  <c r="G71" i="7"/>
  <c r="G66" i="7"/>
  <c r="F71" i="7"/>
  <c r="F66" i="7"/>
  <c r="E108" i="7"/>
  <c r="E53" i="7"/>
  <c r="H83" i="3" l="1"/>
  <c r="H82" i="3" s="1"/>
  <c r="G59" i="3"/>
  <c r="I59" i="3"/>
  <c r="H59" i="3"/>
  <c r="G83" i="3"/>
  <c r="G82" i="3" s="1"/>
  <c r="E78" i="3"/>
  <c r="E79" i="3"/>
  <c r="E90" i="3"/>
  <c r="E89" i="3"/>
  <c r="E87" i="3"/>
  <c r="E60" i="3"/>
  <c r="F60" i="3"/>
  <c r="E61" i="3"/>
  <c r="E62" i="3"/>
  <c r="E65" i="3"/>
  <c r="E66" i="3"/>
  <c r="E67" i="3"/>
  <c r="E22" i="3"/>
  <c r="E47" i="3"/>
  <c r="F47" i="3"/>
  <c r="E23" i="3"/>
  <c r="E73" i="3"/>
  <c r="C101" i="7"/>
  <c r="F65" i="3"/>
  <c r="F63" i="3"/>
  <c r="D93" i="7"/>
  <c r="C94" i="7"/>
  <c r="C93" i="7" s="1"/>
  <c r="E93" i="7"/>
  <c r="F93" i="7"/>
  <c r="G93" i="7"/>
  <c r="D97" i="7"/>
  <c r="C97" i="7"/>
  <c r="E97" i="7"/>
  <c r="F98" i="7"/>
  <c r="F97" i="7" s="1"/>
  <c r="G98" i="7"/>
  <c r="G97" i="7" s="1"/>
  <c r="F66" i="3"/>
  <c r="F73" i="3"/>
  <c r="G120" i="7"/>
  <c r="F120" i="7"/>
  <c r="E120" i="7"/>
  <c r="D120" i="7"/>
  <c r="C120" i="7"/>
  <c r="G122" i="7"/>
  <c r="G119" i="7" s="1"/>
  <c r="F122" i="7"/>
  <c r="E122" i="7"/>
  <c r="E119" i="7" s="1"/>
  <c r="D122" i="7"/>
  <c r="C122" i="7"/>
  <c r="C119" i="7" s="1"/>
  <c r="G117" i="7"/>
  <c r="F117" i="7"/>
  <c r="F116" i="7" s="1"/>
  <c r="E117" i="7"/>
  <c r="E116" i="7" s="1"/>
  <c r="D117" i="7"/>
  <c r="D116" i="7" s="1"/>
  <c r="C117" i="7"/>
  <c r="C116" i="7" s="1"/>
  <c r="C115" i="7" s="1"/>
  <c r="G116" i="7"/>
  <c r="F119" i="7" l="1"/>
  <c r="E88" i="3"/>
  <c r="E59" i="3"/>
  <c r="D119" i="7"/>
  <c r="D115" i="7" s="1"/>
  <c r="G115" i="7"/>
  <c r="E115" i="7"/>
  <c r="F115" i="7"/>
  <c r="D113" i="7" l="1"/>
  <c r="E113" i="7"/>
  <c r="F113" i="7"/>
  <c r="G113" i="7"/>
  <c r="G111" i="7"/>
  <c r="G110" i="7" s="1"/>
  <c r="F111" i="7"/>
  <c r="F110" i="7" s="1"/>
  <c r="E111" i="7"/>
  <c r="E110" i="7" s="1"/>
  <c r="D111" i="7"/>
  <c r="C111" i="7"/>
  <c r="G108" i="7"/>
  <c r="F108" i="7"/>
  <c r="D108" i="7"/>
  <c r="C108" i="7"/>
  <c r="G106" i="7"/>
  <c r="G105" i="7" s="1"/>
  <c r="G104" i="7" s="1"/>
  <c r="F106" i="7"/>
  <c r="F105" i="7" s="1"/>
  <c r="F104" i="7" s="1"/>
  <c r="E106" i="7"/>
  <c r="E105" i="7" s="1"/>
  <c r="E104" i="7" s="1"/>
  <c r="D106" i="7"/>
  <c r="C106" i="7"/>
  <c r="C105" i="7" s="1"/>
  <c r="D90" i="7"/>
  <c r="D77" i="7"/>
  <c r="D57" i="7"/>
  <c r="D50" i="7"/>
  <c r="F67" i="3"/>
  <c r="F68" i="3"/>
  <c r="F71" i="3"/>
  <c r="F74" i="3"/>
  <c r="F75" i="3"/>
  <c r="F77" i="3"/>
  <c r="F79" i="3"/>
  <c r="F23" i="3"/>
  <c r="F50" i="1"/>
  <c r="G47" i="1" s="1"/>
  <c r="G50" i="1" s="1"/>
  <c r="H47" i="1" s="1"/>
  <c r="H50" i="1" s="1"/>
  <c r="I47" i="1" s="1"/>
  <c r="I50" i="1" s="1"/>
  <c r="J47" i="1" s="1"/>
  <c r="J50" i="1" s="1"/>
  <c r="D105" i="7" l="1"/>
  <c r="D110" i="7"/>
  <c r="D104" i="7" l="1"/>
  <c r="E35" i="3" l="1"/>
  <c r="G46" i="3"/>
  <c r="E46" i="3"/>
  <c r="F90" i="3"/>
  <c r="F87" i="3"/>
  <c r="F86" i="3"/>
  <c r="E86" i="3"/>
  <c r="F85" i="3"/>
  <c r="E85" i="3"/>
  <c r="E84" i="3"/>
  <c r="E83" i="3" s="1"/>
  <c r="E82" i="3" s="1"/>
  <c r="F81" i="3"/>
  <c r="F80" i="3" s="1"/>
  <c r="E81" i="3"/>
  <c r="E80" i="3" s="1"/>
  <c r="E77" i="3"/>
  <c r="E75" i="3"/>
  <c r="E74" i="3"/>
  <c r="E71" i="3"/>
  <c r="E69" i="3"/>
  <c r="E68" i="3"/>
  <c r="F62" i="3"/>
  <c r="F61" i="3"/>
  <c r="F92" i="3"/>
  <c r="F91" i="3" s="1"/>
  <c r="E92" i="3"/>
  <c r="E91" i="3" s="1"/>
  <c r="C21" i="7"/>
  <c r="C20" i="7" s="1"/>
  <c r="C19" i="7" s="1"/>
  <c r="G21" i="7"/>
  <c r="G20" i="7" s="1"/>
  <c r="G19" i="7" s="1"/>
  <c r="F21" i="7"/>
  <c r="F20" i="7" s="1"/>
  <c r="F19" i="7" s="1"/>
  <c r="E21" i="7"/>
  <c r="E20" i="7" s="1"/>
  <c r="E19" i="7" s="1"/>
  <c r="D21" i="7"/>
  <c r="D20" i="7" s="1"/>
  <c r="D19" i="7" s="1"/>
  <c r="F41" i="3"/>
  <c r="I42" i="3"/>
  <c r="I41" i="3" s="1"/>
  <c r="H42" i="3"/>
  <c r="H41" i="3" s="1"/>
  <c r="G41" i="3"/>
  <c r="E41" i="3"/>
  <c r="F43" i="3"/>
  <c r="G22" i="1" s="1"/>
  <c r="G44" i="3"/>
  <c r="G43" i="3" s="1"/>
  <c r="H22" i="1" s="1"/>
  <c r="E44" i="3"/>
  <c r="E43" i="3" s="1"/>
  <c r="F22" i="1" s="1"/>
  <c r="F35" i="3"/>
  <c r="G35" i="3"/>
  <c r="F31" i="3"/>
  <c r="G31" i="3"/>
  <c r="E31" i="3"/>
  <c r="F29" i="3"/>
  <c r="G29" i="3"/>
  <c r="E29" i="3"/>
  <c r="F27" i="3"/>
  <c r="G27" i="3"/>
  <c r="E27" i="3"/>
  <c r="G23" i="3"/>
  <c r="I45" i="3"/>
  <c r="I44" i="3" s="1"/>
  <c r="I43" i="3" s="1"/>
  <c r="J22" i="1" s="1"/>
  <c r="H45" i="3"/>
  <c r="H44" i="3" s="1"/>
  <c r="H43" i="3" s="1"/>
  <c r="I22" i="1" s="1"/>
  <c r="I40" i="3"/>
  <c r="H40" i="3"/>
  <c r="I39" i="3"/>
  <c r="H39" i="3"/>
  <c r="I38" i="3"/>
  <c r="H38" i="3"/>
  <c r="I37" i="3"/>
  <c r="H37" i="3"/>
  <c r="I36" i="3"/>
  <c r="H36" i="3"/>
  <c r="H34" i="3"/>
  <c r="I34" i="3"/>
  <c r="H33" i="3"/>
  <c r="I33" i="3"/>
  <c r="I30" i="3"/>
  <c r="I29" i="3" s="1"/>
  <c r="H30" i="3"/>
  <c r="H29" i="3" s="1"/>
  <c r="I28" i="3"/>
  <c r="I27" i="3" s="1"/>
  <c r="H28" i="3"/>
  <c r="H27" i="3" s="1"/>
  <c r="I26" i="3"/>
  <c r="H26" i="3"/>
  <c r="I24" i="3"/>
  <c r="H24" i="3"/>
  <c r="I32" i="3"/>
  <c r="E64" i="3" l="1"/>
  <c r="F46" i="3"/>
  <c r="E76" i="3"/>
  <c r="I39" i="1"/>
  <c r="G39" i="1"/>
  <c r="H39" i="1"/>
  <c r="J39" i="1"/>
  <c r="F83" i="3"/>
  <c r="F82" i="3" s="1"/>
  <c r="F59" i="3"/>
  <c r="I46" i="3"/>
  <c r="H46" i="3"/>
  <c r="H31" i="3"/>
  <c r="I23" i="3"/>
  <c r="H35" i="3"/>
  <c r="I31" i="3"/>
  <c r="H23" i="3"/>
  <c r="I35" i="3"/>
  <c r="F22" i="3"/>
  <c r="E58" i="3" l="1"/>
  <c r="G25" i="1"/>
  <c r="F21" i="1"/>
  <c r="F20" i="1" s="1"/>
  <c r="G21" i="1"/>
  <c r="G20" i="1" s="1"/>
  <c r="H25" i="1"/>
  <c r="H21" i="1"/>
  <c r="H20" i="1" s="1"/>
  <c r="C113" i="7"/>
  <c r="C110" i="7" s="1"/>
  <c r="C104" i="7" s="1"/>
  <c r="D29" i="7"/>
  <c r="C30" i="7"/>
  <c r="C29" i="7" s="1"/>
  <c r="D25" i="7"/>
  <c r="D24" i="7" s="1"/>
  <c r="C26" i="7"/>
  <c r="C25" i="7" s="1"/>
  <c r="C24" i="7" s="1"/>
  <c r="D126" i="7"/>
  <c r="D125" i="7" s="1"/>
  <c r="D124" i="7" s="1"/>
  <c r="D101" i="7"/>
  <c r="D100" i="7" s="1"/>
  <c r="D92" i="7" s="1"/>
  <c r="D88" i="7"/>
  <c r="D85" i="7"/>
  <c r="D84" i="7" s="1"/>
  <c r="D80" i="7"/>
  <c r="D74" i="7"/>
  <c r="D71" i="7"/>
  <c r="D66" i="7"/>
  <c r="D63" i="7"/>
  <c r="D62" i="7" s="1"/>
  <c r="D60" i="7"/>
  <c r="D53" i="7"/>
  <c r="D52" i="7" s="1"/>
  <c r="D49" i="7"/>
  <c r="D41" i="7"/>
  <c r="D40" i="7" s="1"/>
  <c r="D37" i="7"/>
  <c r="F69" i="3" s="1"/>
  <c r="F64" i="3" s="1"/>
  <c r="F58" i="3" s="1"/>
  <c r="D35" i="7"/>
  <c r="D33" i="7"/>
  <c r="C126" i="7"/>
  <c r="C125" i="7" s="1"/>
  <c r="C124" i="7" s="1"/>
  <c r="C100" i="7"/>
  <c r="C92" i="7" s="1"/>
  <c r="C90" i="7"/>
  <c r="C88" i="7"/>
  <c r="C84" i="7"/>
  <c r="C80" i="7"/>
  <c r="C77" i="7"/>
  <c r="C74" i="7"/>
  <c r="C71" i="7"/>
  <c r="C66" i="7"/>
  <c r="C63" i="7"/>
  <c r="C62" i="7" s="1"/>
  <c r="C60" i="7"/>
  <c r="C57" i="7"/>
  <c r="C53" i="7"/>
  <c r="C52" i="7" s="1"/>
  <c r="C50" i="7"/>
  <c r="C49" i="7" s="1"/>
  <c r="C44" i="7"/>
  <c r="C41" i="7"/>
  <c r="C40" i="7" s="1"/>
  <c r="C38" i="7"/>
  <c r="C37" i="7" s="1"/>
  <c r="C35" i="7"/>
  <c r="C33" i="7"/>
  <c r="G126" i="7"/>
  <c r="G125" i="7" s="1"/>
  <c r="G124" i="7" s="1"/>
  <c r="F126" i="7"/>
  <c r="F125" i="7" s="1"/>
  <c r="F124" i="7" s="1"/>
  <c r="E126" i="7"/>
  <c r="E125" i="7" s="1"/>
  <c r="E124" i="7" s="1"/>
  <c r="G100" i="7"/>
  <c r="G92" i="7" s="1"/>
  <c r="F101" i="7"/>
  <c r="F100" i="7" s="1"/>
  <c r="F92" i="7" s="1"/>
  <c r="E101" i="7"/>
  <c r="E100" i="7" s="1"/>
  <c r="E92" i="7" s="1"/>
  <c r="G90" i="7"/>
  <c r="F90" i="7"/>
  <c r="E90" i="7"/>
  <c r="G88" i="7"/>
  <c r="F88" i="7"/>
  <c r="E88" i="7"/>
  <c r="G85" i="7"/>
  <c r="G84" i="7" s="1"/>
  <c r="F85" i="7"/>
  <c r="F84" i="7" s="1"/>
  <c r="E85" i="7"/>
  <c r="E84" i="7" s="1"/>
  <c r="G82" i="7"/>
  <c r="F82" i="7"/>
  <c r="E82" i="7"/>
  <c r="G80" i="7"/>
  <c r="F80" i="7"/>
  <c r="E80" i="7"/>
  <c r="E77" i="7"/>
  <c r="E74" i="7"/>
  <c r="E71" i="7"/>
  <c r="E66" i="7"/>
  <c r="G63" i="7"/>
  <c r="G62" i="7" s="1"/>
  <c r="F63" i="7"/>
  <c r="F62" i="7" s="1"/>
  <c r="E63" i="7"/>
  <c r="E62" i="7" s="1"/>
  <c r="E60" i="7"/>
  <c r="E57" i="7"/>
  <c r="G52" i="7"/>
  <c r="F52" i="7"/>
  <c r="E52" i="7"/>
  <c r="G50" i="7"/>
  <c r="G49" i="7" s="1"/>
  <c r="F50" i="7"/>
  <c r="F49" i="7" s="1"/>
  <c r="E50" i="7"/>
  <c r="E49" i="7" s="1"/>
  <c r="G44" i="7"/>
  <c r="F44" i="7"/>
  <c r="E44" i="7"/>
  <c r="G41" i="7"/>
  <c r="G40" i="7" s="1"/>
  <c r="F41" i="7"/>
  <c r="F40" i="7" s="1"/>
  <c r="E41" i="7"/>
  <c r="E40" i="7" s="1"/>
  <c r="G38" i="7"/>
  <c r="G37" i="7" s="1"/>
  <c r="I69" i="3" s="1"/>
  <c r="I64" i="3" s="1"/>
  <c r="I58" i="3" s="1"/>
  <c r="F38" i="7"/>
  <c r="F37" i="7" s="1"/>
  <c r="H69" i="3" s="1"/>
  <c r="H64" i="3" s="1"/>
  <c r="H58" i="3" s="1"/>
  <c r="E38" i="7"/>
  <c r="E37" i="7" s="1"/>
  <c r="G35" i="7"/>
  <c r="F35" i="7"/>
  <c r="E35" i="7"/>
  <c r="G33" i="7"/>
  <c r="F33" i="7"/>
  <c r="E33" i="7"/>
  <c r="G30" i="7"/>
  <c r="G29" i="7" s="1"/>
  <c r="F30" i="7"/>
  <c r="F29" i="7" s="1"/>
  <c r="E30" i="7"/>
  <c r="E29" i="7" s="1"/>
  <c r="G26" i="7"/>
  <c r="G25" i="7" s="1"/>
  <c r="G24" i="7" s="1"/>
  <c r="F26" i="7"/>
  <c r="F25" i="7" s="1"/>
  <c r="F24" i="7" s="1"/>
  <c r="E26" i="7"/>
  <c r="E25" i="7" s="1"/>
  <c r="E24" i="7" s="1"/>
  <c r="G64" i="3" l="1"/>
  <c r="G58" i="3" s="1"/>
  <c r="H24" i="1" s="1"/>
  <c r="H23" i="1" s="1"/>
  <c r="H26" i="1" s="1"/>
  <c r="H42" i="1" s="1"/>
  <c r="G69" i="3"/>
  <c r="F24" i="1"/>
  <c r="J25" i="1"/>
  <c r="J23" i="1" s="1"/>
  <c r="I25" i="1"/>
  <c r="F25" i="1"/>
  <c r="J21" i="1"/>
  <c r="J20" i="1" s="1"/>
  <c r="G24" i="1"/>
  <c r="G23" i="1" s="1"/>
  <c r="G26" i="1" s="1"/>
  <c r="G42" i="1" s="1"/>
  <c r="I21" i="1"/>
  <c r="I20" i="1" s="1"/>
  <c r="D73" i="7"/>
  <c r="D32" i="7"/>
  <c r="C56" i="7"/>
  <c r="C43" i="7"/>
  <c r="C65" i="7"/>
  <c r="F65" i="7"/>
  <c r="C79" i="7"/>
  <c r="D43" i="7"/>
  <c r="C87" i="7"/>
  <c r="D79" i="7"/>
  <c r="G73" i="7"/>
  <c r="D87" i="7"/>
  <c r="C73" i="7"/>
  <c r="D65" i="7"/>
  <c r="D56" i="7"/>
  <c r="C32" i="7"/>
  <c r="F79" i="7"/>
  <c r="G56" i="7"/>
  <c r="F87" i="7"/>
  <c r="F73" i="7"/>
  <c r="G87" i="7"/>
  <c r="E87" i="7"/>
  <c r="F43" i="7"/>
  <c r="E56" i="7"/>
  <c r="G65" i="7"/>
  <c r="E73" i="7"/>
  <c r="E43" i="7"/>
  <c r="G43" i="7"/>
  <c r="F56" i="7"/>
  <c r="E32" i="7"/>
  <c r="E65" i="7"/>
  <c r="E79" i="7"/>
  <c r="F32" i="7"/>
  <c r="G32" i="7"/>
  <c r="G79" i="7"/>
  <c r="F23" i="1" l="1"/>
  <c r="F26" i="1" s="1"/>
  <c r="F42" i="1" s="1"/>
  <c r="I24" i="1"/>
  <c r="I23" i="1" s="1"/>
  <c r="I26" i="1" s="1"/>
  <c r="I42" i="1" s="1"/>
  <c r="J24" i="1"/>
  <c r="J26" i="1" s="1"/>
  <c r="J42" i="1" s="1"/>
  <c r="C48" i="7"/>
  <c r="F48" i="7"/>
  <c r="D28" i="7"/>
  <c r="G48" i="7"/>
  <c r="E48" i="7"/>
  <c r="D48" i="7"/>
  <c r="C28" i="7"/>
  <c r="F28" i="7"/>
  <c r="F23" i="7" s="1"/>
  <c r="E28" i="7"/>
  <c r="G28" i="7"/>
  <c r="G23" i="7" s="1"/>
  <c r="E23" i="7" l="1"/>
  <c r="E18" i="7" s="1"/>
  <c r="G18" i="7"/>
  <c r="F18" i="7"/>
  <c r="C23" i="7"/>
  <c r="D23" i="7"/>
  <c r="F25" i="5" l="1"/>
  <c r="F24" i="5" s="1"/>
  <c r="F23" i="5" s="1"/>
  <c r="F22" i="5" s="1"/>
  <c r="D25" i="5"/>
  <c r="D24" i="5" s="1"/>
  <c r="D23" i="5" s="1"/>
  <c r="D22" i="5" s="1"/>
  <c r="E25" i="5"/>
  <c r="E24" i="5" s="1"/>
  <c r="E23" i="5" s="1"/>
  <c r="E22" i="5" s="1"/>
  <c r="B25" i="5"/>
  <c r="B24" i="5" s="1"/>
  <c r="B23" i="5" s="1"/>
  <c r="B22" i="5" s="1"/>
  <c r="C18" i="7"/>
  <c r="C25" i="5"/>
  <c r="C24" i="5" s="1"/>
  <c r="C23" i="5" s="1"/>
  <c r="C22" i="5" s="1"/>
  <c r="D18" i="7"/>
</calcChain>
</file>

<file path=xl/sharedStrings.xml><?xml version="1.0" encoding="utf-8"?>
<sst xmlns="http://schemas.openxmlformats.org/spreadsheetml/2006/main" count="476" uniqueCount="174">
  <si>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</si>
  <si>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</si>
  <si>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</si>
  <si>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</si>
  <si>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</si>
  <si>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</si>
  <si>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</si>
  <si>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</si>
  <si>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</si>
  <si>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</si>
  <si>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</si>
  <si>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</si>
  <si>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</si>
  <si>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</si>
  <si>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</si>
  <si>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</si>
  <si>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</si>
  <si>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</si>
  <si>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</si>
  <si>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</si>
  <si>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</si>
  <si>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</si>
  <si>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</si>
  <si>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</si>
  <si>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</si>
  <si>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</si>
  <si>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</si>
  <si>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</si>
  <si>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</si>
  <si>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</si>
  <si>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</si>
  <si>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</si>
  <si>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</si>
  <si>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</si>
  <si>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</si>
  <si>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</si>
  <si>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</si>
  <si>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</si>
  <si>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</si>
  <si>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</si>
  <si>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</si>
  <si>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</si>
  <si>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</si>
  <si>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</si>
  <si>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</si>
  <si>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</si>
  <si>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</si>
  <si>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</si>
  <si>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</si>
  <si>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>Izvor 4.3.1</t>
  </si>
  <si>
    <t>PRIHODI ZA POSEBNE NAMJENE- PK</t>
  </si>
  <si>
    <t xml:space="preserve"> 9</t>
  </si>
  <si>
    <t>Vlastiti izvori</t>
  </si>
  <si>
    <t xml:space="preserve"> 92</t>
  </si>
  <si>
    <t>Rezultat poslovanja</t>
  </si>
  <si>
    <t>Izvor 1.1.</t>
  </si>
  <si>
    <t>OPĆI PRIHODI I PRIMICI</t>
  </si>
  <si>
    <t xml:space="preserve"> 3</t>
  </si>
  <si>
    <t xml:space="preserve"> 32</t>
  </si>
  <si>
    <t>Izvor 5.2.9</t>
  </si>
  <si>
    <t>POMOĆI-MINISTARSTVO ZA DEMOGRAFIJU,OBITELJ,MLADE I SOCIJALNU</t>
  </si>
  <si>
    <t>Izvor 5.7.1</t>
  </si>
  <si>
    <t>POMOĆI IZ GRADSKIH I OPĆINSKIH PRORAČUNA-PK</t>
  </si>
  <si>
    <t xml:space="preserve"> 4</t>
  </si>
  <si>
    <t xml:space="preserve"> 42</t>
  </si>
  <si>
    <t>Izvor 1.2.</t>
  </si>
  <si>
    <t>OPĆI PRIHODI OSNOVNE ŠKOLE</t>
  </si>
  <si>
    <t xml:space="preserve"> 34</t>
  </si>
  <si>
    <t>Financijski rashodi</t>
  </si>
  <si>
    <t>Izvor 3.1.1</t>
  </si>
  <si>
    <t>VLASTITI PRIHODI-PK</t>
  </si>
  <si>
    <t>Izvor 5.2.2</t>
  </si>
  <si>
    <t>POMOĆI-PK</t>
  </si>
  <si>
    <t xml:space="preserve"> 31</t>
  </si>
  <si>
    <t>Naknade građanima i kućanstvima na temelju osiguranja i druge naknade</t>
  </si>
  <si>
    <t>Izvor 6.1.1</t>
  </si>
  <si>
    <t>TEKUĆE DONACIJE-PK</t>
  </si>
  <si>
    <t>Izvor 6.2.1</t>
  </si>
  <si>
    <t>KAPITALNE DONACIJA -PK</t>
  </si>
  <si>
    <t>Izvor 7.1.1</t>
  </si>
  <si>
    <t>PRIHODI OD PRODAJE NEFINANCIJSKE IMOVINE-PK</t>
  </si>
  <si>
    <t>Izvor 5.2.5</t>
  </si>
  <si>
    <t>POMOĆI-MINISTARSTVO ZNANOSTI I OBRAZOVANJA</t>
  </si>
  <si>
    <t>Program 1001</t>
  </si>
  <si>
    <t>PROGRAM JAVNIH POTREBA U ŠKOLSTVU</t>
  </si>
  <si>
    <t>Aktivnost A100007</t>
  </si>
  <si>
    <t>ŠKOLSKA NATJECANJA I SMOTRE</t>
  </si>
  <si>
    <t>Aktivnost A100010</t>
  </si>
  <si>
    <t>ŠKOLSKA KUHINJA</t>
  </si>
  <si>
    <t>Aktivnost A100014</t>
  </si>
  <si>
    <t>REDOVITI PROGRAM OŠ</t>
  </si>
  <si>
    <t>Aktivnost A100015</t>
  </si>
  <si>
    <t>PRODUŽENI BORAVAK</t>
  </si>
  <si>
    <t>Kapitalni projekt K100002</t>
  </si>
  <si>
    <t>ULAGANJE U OBJEKTE ŠKOLSTVA</t>
  </si>
  <si>
    <t>Tekući projekt T100004</t>
  </si>
  <si>
    <t>OSIGURAVANJE POMOĆNIKA U NASTAVI UČENICIMA S TEŠKOĆAMA</t>
  </si>
  <si>
    <t>09 OBRAZOVANJE</t>
  </si>
  <si>
    <t>091 PREDŠKOLSKO I OSNOVNO OBRAZOVANJE</t>
  </si>
  <si>
    <t>0911 Osnovno obrazovanje</t>
  </si>
  <si>
    <t>4.3.1.</t>
  </si>
  <si>
    <t>5.2.2.</t>
  </si>
  <si>
    <t>Pomoći-PK</t>
  </si>
  <si>
    <t>5.7.1.</t>
  </si>
  <si>
    <t>Pomoći iz gradskih i općinskih proračuna-PK</t>
  </si>
  <si>
    <t>Prihodi od imovine</t>
  </si>
  <si>
    <t>3.1.1.</t>
  </si>
  <si>
    <t>Vlastiti prihodi-PK</t>
  </si>
  <si>
    <t>Prihodi od upravnih i administrativnih pristojbi, pristojbi po posebnim propisima i naknada</t>
  </si>
  <si>
    <t>Prihodi za posebne namjene-PK</t>
  </si>
  <si>
    <t>Prihodi od prodaje proizvoda i robe te pruženih usluga i prihodi od donacija</t>
  </si>
  <si>
    <t>6.1.1.</t>
  </si>
  <si>
    <t>Tekuće donacije-PK</t>
  </si>
  <si>
    <t>6.2.1.</t>
  </si>
  <si>
    <t>Kapitalne donacije-PK</t>
  </si>
  <si>
    <t>1.1.</t>
  </si>
  <si>
    <t>1.2.</t>
  </si>
  <si>
    <t>Opći prihodi osnovne škole</t>
  </si>
  <si>
    <t>5.2.5.</t>
  </si>
  <si>
    <t>Pomoći - Ministarstvo znanosti i obrazovanja</t>
  </si>
  <si>
    <t>5.2.9.</t>
  </si>
  <si>
    <t>Pomoći - Ministarstvo za demografiju, obitelj, mlade i socijalu</t>
  </si>
  <si>
    <t>5.2.14.</t>
  </si>
  <si>
    <t>Pomoći - Agencija za plaćanje u poljoprivredi, razminiranje</t>
  </si>
  <si>
    <t>7.1.1.</t>
  </si>
  <si>
    <t>Prihodi od prodaje nefinancijske imovine-PK</t>
  </si>
  <si>
    <t>Kazne, upravne mjere i ostali prihodi</t>
  </si>
  <si>
    <t>Glava 00202</t>
  </si>
  <si>
    <t>ŠKOLSTVO</t>
  </si>
  <si>
    <t>Financijski rahodi</t>
  </si>
  <si>
    <t>Rashodi za nabavu proizvodene dugotrajne imovine</t>
  </si>
  <si>
    <t>EUR</t>
  </si>
  <si>
    <t>REPUBLIKA HRVATSKA</t>
  </si>
  <si>
    <t>SISAČKO-MOSLAVAČKA ŽUPANIJA</t>
  </si>
  <si>
    <t>Izvršenje 2022.**</t>
  </si>
  <si>
    <t>Plan 2023.**</t>
  </si>
  <si>
    <t>Plan za 2024.</t>
  </si>
  <si>
    <t>Projekcija 
za 2026.</t>
  </si>
  <si>
    <t>OSONOVNA ŠKOLA JOSIPA KOZARCA LIPOVLJANI</t>
  </si>
  <si>
    <t>A.Šenoe 1, 44322 LIPOVLJANI</t>
  </si>
  <si>
    <t>KLASA:        400-02/23-01/01</t>
  </si>
  <si>
    <t>D) VIŠEGODIŠNJI PLAN URAVNOTEŽENJA</t>
  </si>
  <si>
    <t>Izvršenje 2022.*</t>
  </si>
  <si>
    <t>Plan 2023.</t>
  </si>
  <si>
    <t>Proračun za 2024.</t>
  </si>
  <si>
    <t>Projekcija proračuna
za 2025.</t>
  </si>
  <si>
    <t>Projekcija proračuna
za 2026.</t>
  </si>
  <si>
    <t>PRIJENOS VIŠKA / MANJKA IZ PRETHODNE(IH) GODINE</t>
  </si>
  <si>
    <t>VIŠAK / MANJAK TEKUĆE GODINE</t>
  </si>
  <si>
    <t>PRIJENOS VIŠKA / MANJKA U SLJEDEĆE RAZDOBLJE</t>
  </si>
  <si>
    <t>* Napomena: Iznosi u stupcima Izvršenje 2022. preračunavaju se iz kuna u eure prema fiksnom tečaju konverzije (1 EUR=7,53450 kuna) i po pravilima za preračunavanje i zaokruživanje.</t>
  </si>
  <si>
    <t>FINANCIJSKI PLAN OSNOVNE ŠKOLE JOSIPA KOZARCA LIPOVLJANI
ZA 2024. I PROJEKCIJA ZA 2025. I 2026. GODINU</t>
  </si>
  <si>
    <t>FINANCIJSKI PLAN OSNOVNE ŠKOLE JOSIPA KOZARCA LIPOVLJANI ZA 2024. I PROJEKCIJA ZA 2025. I 2026. GODINU</t>
  </si>
  <si>
    <t>Izvršenje 2022.</t>
  </si>
  <si>
    <t>5.2.3.</t>
  </si>
  <si>
    <t>Pomoći -EU -PK</t>
  </si>
  <si>
    <t>Tekuće donacije u naravi</t>
  </si>
  <si>
    <t>Aktivnost A100022</t>
  </si>
  <si>
    <t>Projekti i međunarodna suradnja</t>
  </si>
  <si>
    <t>Izvor 5.2.3.</t>
  </si>
  <si>
    <t>POMOĆI EU-PK</t>
  </si>
  <si>
    <t xml:space="preserve">Izvor 1.1. </t>
  </si>
  <si>
    <t>OSNOVNA ŠKOLA LIPOVLJANI</t>
  </si>
  <si>
    <t>Pomoći -EU PK</t>
  </si>
  <si>
    <t>Pomoći - EU PK</t>
  </si>
  <si>
    <t>Pomoći - Ministarstvo za demografiju, obitelj, mlade i socijalu FEAD</t>
  </si>
  <si>
    <t>Pomoći-EU PK</t>
  </si>
  <si>
    <t>OPĆI PRIHODI OŠ</t>
  </si>
  <si>
    <t>6.2. 1.</t>
  </si>
  <si>
    <t>Kapitalne donacije</t>
  </si>
  <si>
    <t>URBROJ:     2176-41-01-23-1</t>
  </si>
  <si>
    <t>Lipovljani,  5. listopada 2023.</t>
  </si>
  <si>
    <t>FINANCIJSKI PLAN OSNOVNE ŠKOLE POPOVAČA 
ZA 2024. I PROJEKCIJA ZA 2025. I 2026. GODINU</t>
  </si>
  <si>
    <t>Lipovljani, 5. listopada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</si>
</sst>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indexed="8"/>
      <name val="Arial"/>
      <family val="2"/>
      <charset val="238"/>
    </font>
    <font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14" fillId="0" borderId="6" xfId="0" applyFont="1" applyBorder="1" applyAlignment="1">
      <alignment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14" fillId="0" borderId="20" xfId="0" applyFont="1" applyBorder="1" applyAlignment="1">
      <alignment vertical="center"/>
    </xf>
    <xf numFmtId="0" fontId="3" fillId="2" borderId="2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vertical="center"/>
    </xf>
    <xf numFmtId="0" fontId="13" fillId="4" borderId="22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left" vertical="center" wrapText="1"/>
    </xf>
    <xf numFmtId="0" fontId="15" fillId="7" borderId="7" xfId="0" applyFont="1" applyFill="1" applyBorder="1" applyAlignment="1">
      <alignment vertical="center"/>
    </xf>
    <xf numFmtId="0" fontId="15" fillId="7" borderId="8" xfId="0" applyFont="1" applyFill="1" applyBorder="1" applyAlignment="1">
      <alignment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 wrapText="1"/>
    </xf>
    <xf numFmtId="0" fontId="16" fillId="4" borderId="22" xfId="0" applyFont="1" applyFill="1" applyBorder="1" applyAlignment="1">
      <alignment vertical="center"/>
    </xf>
    <xf numFmtId="0" fontId="16" fillId="4" borderId="10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9" fillId="2" borderId="20" xfId="0" quotePrefix="1" applyFont="1" applyFill="1" applyBorder="1" applyAlignment="1">
      <alignment horizontal="left" vertical="center" wrapText="1"/>
    </xf>
    <xf numFmtId="0" fontId="0" fillId="0" borderId="15" xfId="0" applyBorder="1"/>
    <xf numFmtId="0" fontId="10" fillId="2" borderId="22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1" fillId="0" borderId="0" xfId="0" applyFont="1"/>
    <xf numFmtId="4" fontId="3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8" fillId="2" borderId="3" xfId="0" quotePrefix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 wrapText="1"/>
    </xf>
    <xf numFmtId="16" fontId="9" fillId="2" borderId="3" xfId="0" quotePrefix="1" applyNumberFormat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6" fillId="0" borderId="3" xfId="0" applyFont="1" applyBorder="1"/>
    <xf numFmtId="0" fontId="14" fillId="0" borderId="3" xfId="0" applyFont="1" applyBorder="1" applyAlignment="1">
      <alignment vertical="center"/>
    </xf>
    <xf numFmtId="0" fontId="14" fillId="0" borderId="3" xfId="0" applyFont="1" applyBorder="1"/>
    <xf numFmtId="0" fontId="8" fillId="2" borderId="20" xfId="0" quotePrefix="1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4" fillId="0" borderId="20" xfId="0" applyFont="1" applyBorder="1"/>
    <xf numFmtId="0" fontId="9" fillId="2" borderId="17" xfId="0" quotePrefix="1" applyFont="1" applyFill="1" applyBorder="1" applyAlignment="1">
      <alignment horizontal="left" vertical="center"/>
    </xf>
    <xf numFmtId="0" fontId="9" fillId="2" borderId="17" xfId="0" quotePrefix="1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>
      <alignment horizontal="center" vertical="center" wrapText="1"/>
    </xf>
    <xf numFmtId="4" fontId="6" fillId="4" borderId="28" xfId="0" applyNumberFormat="1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0" fontId="10" fillId="2" borderId="20" xfId="0" quotePrefix="1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4" fontId="6" fillId="4" borderId="30" xfId="0" applyNumberFormat="1" applyFont="1" applyFill="1" applyBorder="1" applyAlignment="1">
      <alignment horizontal="center" vertical="center" wrapText="1"/>
    </xf>
    <xf numFmtId="4" fontId="6" fillId="4" borderId="31" xfId="0" applyNumberFormat="1" applyFont="1" applyFill="1" applyBorder="1" applyAlignment="1">
      <alignment horizontal="center" vertical="center" wrapText="1"/>
    </xf>
    <xf numFmtId="4" fontId="6" fillId="4" borderId="32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2" borderId="6" xfId="0" quotePrefix="1" applyFont="1" applyFill="1" applyBorder="1" applyAlignment="1">
      <alignment horizontal="left" vertical="center"/>
    </xf>
    <xf numFmtId="0" fontId="8" fillId="0" borderId="0" xfId="0" applyFont="1"/>
    <xf numFmtId="0" fontId="19" fillId="0" borderId="0" xfId="0" applyFont="1"/>
    <xf numFmtId="0" fontId="20" fillId="0" borderId="0" xfId="0" applyFont="1"/>
    <xf numFmtId="0" fontId="7" fillId="0" borderId="0" xfId="0" applyFont="1"/>
    <xf numFmtId="0" fontId="21" fillId="0" borderId="0" xfId="0" applyFont="1" applyAlignment="1">
      <alignment vertical="center"/>
    </xf>
    <xf numFmtId="4" fontId="8" fillId="0" borderId="0" xfId="0" applyNumberFormat="1" applyFont="1"/>
    <xf numFmtId="4" fontId="7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20" fillId="0" borderId="0" xfId="0" applyNumberFormat="1" applyFont="1"/>
    <xf numFmtId="4" fontId="6" fillId="4" borderId="13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4" fontId="6" fillId="9" borderId="8" xfId="0" applyNumberFormat="1" applyFont="1" applyFill="1" applyBorder="1" applyAlignment="1">
      <alignment horizontal="right" vertical="center"/>
    </xf>
    <xf numFmtId="4" fontId="15" fillId="8" borderId="8" xfId="0" applyNumberFormat="1" applyFont="1" applyFill="1" applyBorder="1" applyAlignment="1" applyProtection="1">
      <alignment vertical="center" wrapText="1" readingOrder="1"/>
      <protection locked="0"/>
    </xf>
    <xf numFmtId="4" fontId="16" fillId="6" borderId="10" xfId="0" applyNumberFormat="1" applyFont="1" applyFill="1" applyBorder="1" applyAlignment="1" applyProtection="1">
      <alignment vertical="center" wrapText="1" readingOrder="1"/>
      <protection locked="0"/>
    </xf>
    <xf numFmtId="4" fontId="14" fillId="5" borderId="3" xfId="0" applyNumberFormat="1" applyFont="1" applyFill="1" applyBorder="1" applyAlignment="1" applyProtection="1">
      <alignment vertical="center" wrapText="1" readingOrder="1"/>
      <protection locked="0"/>
    </xf>
    <xf numFmtId="4" fontId="14" fillId="5" borderId="6" xfId="0" applyNumberFormat="1" applyFont="1" applyFill="1" applyBorder="1" applyAlignment="1" applyProtection="1">
      <alignment vertical="center" wrapText="1" readingOrder="1"/>
      <protection locked="0"/>
    </xf>
    <xf numFmtId="4" fontId="15" fillId="10" borderId="8" xfId="0" applyNumberFormat="1" applyFont="1" applyFill="1" applyBorder="1" applyAlignment="1" applyProtection="1">
      <alignment vertical="center" wrapText="1" readingOrder="1"/>
      <protection locked="0"/>
    </xf>
    <xf numFmtId="4" fontId="16" fillId="6" borderId="3" xfId="0" applyNumberFormat="1" applyFont="1" applyFill="1" applyBorder="1" applyAlignment="1" applyProtection="1">
      <alignment vertical="center" wrapText="1" readingOrder="1"/>
      <protection locked="0"/>
    </xf>
    <xf numFmtId="4" fontId="3" fillId="2" borderId="3" xfId="0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17" xfId="0" applyNumberFormat="1" applyBorder="1"/>
    <xf numFmtId="4" fontId="6" fillId="2" borderId="27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3" xfId="0" applyNumberFormat="1" applyFont="1" applyFill="1" applyBorder="1" applyAlignment="1">
      <alignment horizontal="right" vertical="center"/>
    </xf>
    <xf numFmtId="4" fontId="3" fillId="2" borderId="17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4" fontId="14" fillId="0" borderId="3" xfId="0" applyNumberFormat="1" applyFont="1" applyBorder="1" applyAlignment="1">
      <alignment vertical="center"/>
    </xf>
    <xf numFmtId="4" fontId="14" fillId="0" borderId="3" xfId="0" applyNumberFormat="1" applyFont="1" applyBorder="1"/>
    <xf numFmtId="2" fontId="8" fillId="0" borderId="0" xfId="0" applyNumberFormat="1" applyFont="1"/>
    <xf numFmtId="2" fontId="7" fillId="0" borderId="0" xfId="0" applyNumberFormat="1" applyFont="1"/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/>
    <xf numFmtId="4" fontId="3" fillId="2" borderId="16" xfId="0" applyNumberFormat="1" applyFont="1" applyFill="1" applyBorder="1" applyAlignment="1">
      <alignment horizontal="right" vertical="center"/>
    </xf>
    <xf numFmtId="4" fontId="6" fillId="4" borderId="14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4" fontId="15" fillId="8" borderId="9" xfId="0" applyNumberFormat="1" applyFont="1" applyFill="1" applyBorder="1" applyAlignment="1" applyProtection="1">
      <alignment vertical="center" wrapText="1" readingOrder="1"/>
      <protection locked="0"/>
    </xf>
    <xf numFmtId="4" fontId="16" fillId="6" borderId="23" xfId="0" applyNumberFormat="1" applyFont="1" applyFill="1" applyBorder="1" applyAlignment="1" applyProtection="1">
      <alignment vertical="center" wrapText="1" readingOrder="1"/>
      <protection locked="0"/>
    </xf>
    <xf numFmtId="4" fontId="14" fillId="5" borderId="21" xfId="0" applyNumberFormat="1" applyFont="1" applyFill="1" applyBorder="1" applyAlignment="1" applyProtection="1">
      <alignment vertical="center" wrapText="1" readingOrder="1"/>
      <protection locked="0"/>
    </xf>
    <xf numFmtId="4" fontId="14" fillId="5" borderId="25" xfId="0" applyNumberFormat="1" applyFont="1" applyFill="1" applyBorder="1" applyAlignment="1" applyProtection="1">
      <alignment vertical="center" wrapText="1" readingOrder="1"/>
      <protection locked="0"/>
    </xf>
    <xf numFmtId="4" fontId="16" fillId="6" borderId="21" xfId="0" applyNumberFormat="1" applyFont="1" applyFill="1" applyBorder="1" applyAlignment="1" applyProtection="1">
      <alignment vertical="center" wrapText="1" readingOrder="1"/>
      <protection locked="0"/>
    </xf>
    <xf numFmtId="4" fontId="6" fillId="4" borderId="12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4" fontId="6" fillId="7" borderId="8" xfId="0" applyNumberFormat="1" applyFont="1" applyFill="1" applyBorder="1" applyAlignment="1">
      <alignment horizontal="right" vertical="center"/>
    </xf>
    <xf numFmtId="4" fontId="13" fillId="4" borderId="10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right" vertical="center"/>
    </xf>
    <xf numFmtId="4" fontId="16" fillId="4" borderId="3" xfId="0" applyNumberFormat="1" applyFont="1" applyFill="1" applyBorder="1" applyAlignment="1">
      <alignment vertical="center"/>
    </xf>
    <xf numFmtId="4" fontId="14" fillId="0" borderId="6" xfId="0" applyNumberFormat="1" applyFont="1" applyBorder="1" applyAlignment="1">
      <alignment vertical="center"/>
    </xf>
    <xf numFmtId="4" fontId="15" fillId="7" borderId="8" xfId="0" applyNumberFormat="1" applyFont="1" applyFill="1" applyBorder="1" applyAlignment="1">
      <alignment vertical="center"/>
    </xf>
    <xf numFmtId="4" fontId="16" fillId="4" borderId="10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4" fontId="6" fillId="2" borderId="23" xfId="0" applyNumberFormat="1" applyFont="1" applyFill="1" applyBorder="1" applyAlignment="1">
      <alignment horizontal="right"/>
    </xf>
    <xf numFmtId="4" fontId="6" fillId="2" borderId="21" xfId="0" applyNumberFormat="1" applyFont="1" applyFill="1" applyBorder="1" applyAlignment="1">
      <alignment horizontal="right"/>
    </xf>
    <xf numFmtId="4" fontId="3" fillId="2" borderId="21" xfId="0" applyNumberFormat="1" applyFont="1" applyFill="1" applyBorder="1" applyAlignment="1">
      <alignment horizontal="right"/>
    </xf>
    <xf numFmtId="4" fontId="0" fillId="0" borderId="19" xfId="0" applyNumberFormat="1" applyBorder="1"/>
    <xf numFmtId="4" fontId="6" fillId="2" borderId="21" xfId="0" applyNumberFormat="1" applyFont="1" applyFill="1" applyBorder="1" applyAlignment="1">
      <alignment horizontal="right" vertical="center"/>
    </xf>
    <xf numFmtId="4" fontId="3" fillId="2" borderId="21" xfId="0" applyNumberFormat="1" applyFont="1" applyFill="1" applyBorder="1" applyAlignment="1">
      <alignment horizontal="right" vertical="center"/>
    </xf>
    <xf numFmtId="4" fontId="6" fillId="2" borderId="26" xfId="0" applyNumberFormat="1" applyFont="1" applyFill="1" applyBorder="1" applyAlignment="1">
      <alignment horizontal="right" vertical="center"/>
    </xf>
    <xf numFmtId="4" fontId="3" fillId="2" borderId="26" xfId="0" applyNumberFormat="1" applyFont="1" applyFill="1" applyBorder="1" applyAlignment="1">
      <alignment horizontal="right" vertical="center"/>
    </xf>
    <xf numFmtId="4" fontId="3" fillId="2" borderId="21" xfId="0" applyNumberFormat="1" applyFont="1" applyFill="1" applyBorder="1" applyAlignment="1">
      <alignment horizontal="right" vertical="center" wrapText="1"/>
    </xf>
    <xf numFmtId="4" fontId="3" fillId="2" borderId="19" xfId="0" applyNumberFormat="1" applyFont="1" applyFill="1" applyBorder="1" applyAlignment="1">
      <alignment horizontal="right" vertical="center" wrapText="1"/>
    </xf>
    <xf numFmtId="0" fontId="22" fillId="0" borderId="0" xfId="0" quotePrefix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2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14" fontId="9" fillId="2" borderId="3" xfId="0" quotePrefix="1" applyNumberFormat="1" applyFont="1" applyFill="1" applyBorder="1" applyAlignment="1">
      <alignment horizontal="left" vertical="center"/>
    </xf>
    <xf numFmtId="0" fontId="23" fillId="0" borderId="0" xfId="0" applyFont="1"/>
    <xf numFmtId="4" fontId="23" fillId="0" borderId="0" xfId="0" applyNumberFormat="1" applyFont="1"/>
    <xf numFmtId="0" fontId="24" fillId="0" borderId="0" xfId="0" applyFont="1"/>
    <xf numFmtId="0" fontId="25" fillId="0" borderId="0" xfId="0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4" fontId="27" fillId="0" borderId="5" xfId="0" applyNumberFormat="1" applyFont="1" applyBorder="1" applyAlignment="1">
      <alignment horizontal="center" vertical="center"/>
    </xf>
    <xf numFmtId="4" fontId="27" fillId="0" borderId="5" xfId="0" applyNumberFormat="1" applyFont="1" applyBorder="1" applyAlignment="1">
      <alignment horizontal="right" vertical="center"/>
    </xf>
    <xf numFmtId="0" fontId="2" fillId="0" borderId="1" xfId="0" quotePrefix="1" applyFont="1" applyBorder="1" applyAlignment="1">
      <alignment horizontal="left" wrapText="1"/>
    </xf>
    <xf numFmtId="0" fontId="2" fillId="0" borderId="2" xfId="0" quotePrefix="1" applyFont="1" applyBorder="1" applyAlignment="1">
      <alignment horizontal="left" wrapText="1"/>
    </xf>
    <xf numFmtId="0" fontId="2" fillId="0" borderId="2" xfId="0" quotePrefix="1" applyFont="1" applyBorder="1" applyAlignment="1">
      <alignment horizontal="center" wrapText="1"/>
    </xf>
    <xf numFmtId="0" fontId="2" fillId="0" borderId="2" xfId="0" quotePrefix="1" applyFont="1" applyBorder="1" applyAlignment="1">
      <alignment horizontal="left"/>
    </xf>
    <xf numFmtId="4" fontId="2" fillId="2" borderId="3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/>
    </xf>
    <xf numFmtId="4" fontId="2" fillId="3" borderId="3" xfId="0" applyNumberFormat="1" applyFont="1" applyFill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22" fillId="3" borderId="1" xfId="0" applyFont="1" applyFill="1" applyBorder="1" applyAlignment="1">
      <alignment horizontal="left" vertical="center"/>
    </xf>
    <xf numFmtId="4" fontId="2" fillId="0" borderId="3" xfId="0" applyNumberFormat="1" applyFont="1" applyBorder="1" applyAlignment="1">
      <alignment horizontal="right" wrapText="1"/>
    </xf>
    <xf numFmtId="4" fontId="4" fillId="0" borderId="0" xfId="0" applyNumberFormat="1" applyFont="1"/>
    <xf numFmtId="0" fontId="2" fillId="0" borderId="3" xfId="0" quotePrefix="1" applyFont="1" applyBorder="1" applyAlignment="1">
      <alignment horizontal="left" wrapText="1"/>
    </xf>
    <xf numFmtId="0" fontId="2" fillId="0" borderId="3" xfId="0" quotePrefix="1" applyFont="1" applyBorder="1" applyAlignment="1">
      <alignment horizontal="center" wrapText="1"/>
    </xf>
    <xf numFmtId="0" fontId="2" fillId="0" borderId="3" xfId="0" quotePrefix="1" applyFont="1" applyBorder="1" applyAlignment="1">
      <alignment horizontal="left"/>
    </xf>
    <xf numFmtId="4" fontId="2" fillId="4" borderId="3" xfId="0" quotePrefix="1" applyNumberFormat="1" applyFont="1" applyFill="1" applyBorder="1" applyAlignment="1">
      <alignment horizontal="right"/>
    </xf>
    <xf numFmtId="4" fontId="2" fillId="3" borderId="3" xfId="0" quotePrefix="1" applyNumberFormat="1" applyFont="1" applyFill="1" applyBorder="1" applyAlignment="1">
      <alignment horizontal="right"/>
    </xf>
    <xf numFmtId="0" fontId="26" fillId="0" borderId="0" xfId="0" applyFont="1"/>
    <xf numFmtId="4" fontId="26" fillId="0" borderId="0" xfId="0" applyNumberFormat="1" applyFont="1"/>
    <xf numFmtId="0" fontId="22" fillId="0" borderId="0" xfId="0" quotePrefix="1" applyFont="1" applyAlignment="1">
      <alignment horizontal="left" wrapText="1"/>
    </xf>
    <xf numFmtId="0" fontId="23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0" fontId="22" fillId="0" borderId="1" xfId="0" quotePrefix="1" applyFont="1" applyBorder="1" applyAlignment="1">
      <alignment horizontal="left" wrapText="1"/>
    </xf>
    <xf numFmtId="0" fontId="22" fillId="0" borderId="2" xfId="0" quotePrefix="1" applyFont="1" applyBorder="1" applyAlignment="1">
      <alignment horizontal="left" wrapText="1"/>
    </xf>
    <xf numFmtId="0" fontId="22" fillId="0" borderId="2" xfId="0" quotePrefix="1" applyFont="1" applyBorder="1" applyAlignment="1">
      <alignment horizontal="center" wrapText="1"/>
    </xf>
    <xf numFmtId="0" fontId="22" fillId="0" borderId="2" xfId="0" quotePrefix="1" applyFont="1" applyBorder="1" applyAlignment="1">
      <alignment horizontal="left"/>
    </xf>
    <xf numFmtId="0" fontId="22" fillId="2" borderId="3" xfId="0" applyFont="1" applyFill="1" applyBorder="1" applyAlignment="1">
      <alignment horizontal="center" vertical="center" wrapText="1"/>
    </xf>
    <xf numFmtId="3" fontId="22" fillId="4" borderId="1" xfId="0" quotePrefix="1" applyNumberFormat="1" applyFont="1" applyFill="1" applyBorder="1" applyAlignment="1">
      <alignment horizontal="right"/>
    </xf>
    <xf numFmtId="3" fontId="22" fillId="4" borderId="3" xfId="0" applyNumberFormat="1" applyFont="1" applyFill="1" applyBorder="1" applyAlignment="1">
      <alignment horizontal="right" wrapText="1"/>
    </xf>
    <xf numFmtId="3" fontId="2" fillId="3" borderId="1" xfId="0" quotePrefix="1" applyNumberFormat="1" applyFont="1" applyFill="1" applyBorder="1" applyAlignment="1">
      <alignment horizontal="right"/>
    </xf>
    <xf numFmtId="3" fontId="2" fillId="3" borderId="3" xfId="0" quotePrefix="1" applyNumberFormat="1" applyFont="1" applyFill="1" applyBorder="1" applyAlignment="1">
      <alignment horizontal="right"/>
    </xf>
    <xf numFmtId="0" fontId="22" fillId="4" borderId="1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2" fillId="0" borderId="1" xfId="0" quotePrefix="1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2" fillId="3" borderId="1" xfId="0" quotePrefix="1" applyFont="1" applyFill="1" applyBorder="1" applyAlignment="1">
      <alignment horizontal="left" vertical="center"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2" fillId="0" borderId="1" xfId="0" quotePrefix="1" applyFont="1" applyBorder="1" applyAlignment="1">
      <alignment horizontal="left" vertical="center" wrapText="1"/>
    </xf>
    <xf numFmtId="0" fontId="26" fillId="0" borderId="0" xfId="0" applyFont="1" applyAlignment="1">
      <alignment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7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0</xdr:row>
          <xdr:rowOff>76200</xdr:rowOff>
        </xdr:from>
        <xdr:to>
          <xdr:col>1</xdr:col>
          <xdr:colOff>228600</xdr:colOff>
          <xdr:row>3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0</xdr:row>
          <xdr:rowOff>76200</xdr:rowOff>
        </xdr:from>
        <xdr:to>
          <xdr:col>1</xdr:col>
          <xdr:colOff>304800</xdr:colOff>
          <xdr:row>3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0</xdr:row>
          <xdr:rowOff>76200</xdr:rowOff>
        </xdr:from>
        <xdr:to>
          <xdr:col>1</xdr:col>
          <xdr:colOff>228600</xdr:colOff>
          <xdr:row>3</xdr:row>
          <xdr:rowOff>95250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0</xdr:row>
          <xdr:rowOff>76200</xdr:rowOff>
        </xdr:from>
        <xdr:to>
          <xdr:col>0</xdr:col>
          <xdr:colOff>857250</xdr:colOff>
          <xdr:row>3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0</xdr:row>
          <xdr:rowOff>76200</xdr:rowOff>
        </xdr:from>
        <xdr:to>
          <xdr:col>1</xdr:col>
          <xdr:colOff>304800</xdr:colOff>
          <xdr:row>4</xdr:row>
          <xdr:rowOff>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0</xdr:row>
          <xdr:rowOff>76200</xdr:rowOff>
        </xdr:from>
        <xdr:to>
          <xdr:col>0</xdr:col>
          <xdr:colOff>857250</xdr:colOff>
          <xdr:row>3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abSelected="1" zoomScaleNormal="100" workbookViewId="0">
      <selection activeCell="A14" sqref="A14"/>
    </sheetView>
  </sheetViews>
  <sheetFormatPr defaultRowHeight="15" x14ac:dyDescent="0.25"/>
  <cols>
    <col min="5" max="5" width="32.28515625" customWidth="1"/>
    <col min="6" max="6" width="34.28515625" style="26" customWidth="1"/>
    <col min="7" max="7" width="34.140625" style="26" customWidth="1"/>
    <col min="8" max="8" width="35.85546875" style="26" customWidth="1"/>
    <col min="9" max="9" width="35.42578125" style="26" customWidth="1"/>
    <col min="10" max="10" width="40.7109375" style="26" customWidth="1"/>
  </cols>
  <sheetData>
    <row r="1" spans="1:21" s="93" customFormat="1" ht="18" x14ac:dyDescent="0.25">
      <c r="A1" s="168"/>
      <c r="B1" s="168"/>
      <c r="C1" s="168"/>
      <c r="D1" s="168"/>
      <c r="E1" s="168"/>
      <c r="F1" s="169"/>
      <c r="G1" s="169"/>
      <c r="H1" s="169"/>
      <c r="I1" s="169"/>
      <c r="J1" s="169"/>
    </row>
    <row r="2" spans="1:21" s="93" customFormat="1" ht="18" x14ac:dyDescent="0.25">
      <c r="A2" s="168"/>
      <c r="B2" s="168"/>
      <c r="C2" s="168"/>
      <c r="D2" s="168"/>
      <c r="E2" s="168"/>
      <c r="F2" s="169"/>
      <c r="G2" s="169"/>
      <c r="H2" s="169"/>
      <c r="I2" s="169"/>
      <c r="J2" s="169"/>
    </row>
    <row r="3" spans="1:21" s="93" customFormat="1" ht="18" x14ac:dyDescent="0.25">
      <c r="A3" s="168"/>
      <c r="B3" s="168"/>
      <c r="C3" s="168"/>
      <c r="D3" s="168"/>
      <c r="E3" s="168"/>
      <c r="F3" s="169"/>
      <c r="G3" s="169"/>
      <c r="H3" s="169"/>
      <c r="I3" s="169"/>
      <c r="J3" s="169"/>
      <c r="S3" s="94"/>
      <c r="T3" s="94"/>
      <c r="U3" s="94"/>
    </row>
    <row r="4" spans="1:21" s="93" customFormat="1" ht="18" x14ac:dyDescent="0.25">
      <c r="A4" s="168"/>
      <c r="B4" s="168"/>
      <c r="C4" s="168"/>
      <c r="D4" s="168"/>
      <c r="E4" s="168"/>
      <c r="F4" s="169"/>
      <c r="G4" s="169"/>
      <c r="H4" s="169"/>
      <c r="I4" s="169"/>
      <c r="J4" s="169"/>
    </row>
    <row r="5" spans="1:21" s="93" customFormat="1" ht="18.75" x14ac:dyDescent="0.3">
      <c r="A5" s="170" t="s">
        <v>132</v>
      </c>
      <c r="B5" s="170"/>
      <c r="C5" s="170"/>
      <c r="D5" s="170"/>
      <c r="E5" s="168"/>
      <c r="F5" s="169"/>
      <c r="G5" s="169"/>
      <c r="H5" s="169"/>
      <c r="I5" s="169"/>
      <c r="J5" s="169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1" s="93" customFormat="1" ht="18.75" x14ac:dyDescent="0.3">
      <c r="A6" s="170" t="s">
        <v>133</v>
      </c>
      <c r="B6" s="170"/>
      <c r="C6" s="170"/>
      <c r="D6" s="170"/>
      <c r="E6" s="168"/>
      <c r="F6" s="169"/>
      <c r="G6" s="169"/>
      <c r="H6" s="169"/>
      <c r="I6" s="169"/>
      <c r="J6" s="169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s="93" customFormat="1" ht="18.75" x14ac:dyDescent="0.3">
      <c r="A7" s="170" t="s">
        <v>138</v>
      </c>
      <c r="B7" s="170"/>
      <c r="C7" s="170"/>
      <c r="D7" s="170"/>
      <c r="E7" s="168"/>
      <c r="F7" s="169"/>
      <c r="G7" s="169"/>
      <c r="H7" s="169"/>
      <c r="I7" s="169"/>
      <c r="J7" s="169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s="93" customFormat="1" ht="18.75" x14ac:dyDescent="0.3">
      <c r="A8" s="170" t="s">
        <v>139</v>
      </c>
      <c r="B8" s="170"/>
      <c r="C8" s="170"/>
      <c r="D8" s="170"/>
      <c r="E8" s="168"/>
      <c r="F8" s="169"/>
      <c r="G8" s="169"/>
      <c r="H8" s="169"/>
      <c r="I8" s="169"/>
      <c r="J8" s="169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s="93" customFormat="1" ht="18.75" x14ac:dyDescent="0.3">
      <c r="A9" s="171" t="s">
        <v>140</v>
      </c>
      <c r="B9" s="170"/>
      <c r="C9" s="170"/>
      <c r="D9" s="170"/>
      <c r="E9" s="168"/>
      <c r="F9" s="169"/>
      <c r="G9" s="169"/>
      <c r="H9" s="169"/>
      <c r="I9" s="169"/>
      <c r="J9" s="169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</row>
    <row r="10" spans="1:21" s="93" customFormat="1" ht="18.75" x14ac:dyDescent="0.3">
      <c r="A10" s="171" t="s">
        <v>170</v>
      </c>
      <c r="B10" s="170"/>
      <c r="C10" s="170"/>
      <c r="D10" s="170"/>
      <c r="E10" s="168"/>
      <c r="F10" s="169"/>
      <c r="G10" s="169"/>
      <c r="H10" s="169"/>
      <c r="I10" s="169"/>
      <c r="J10" s="169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1:21" s="93" customFormat="1" ht="18.75" x14ac:dyDescent="0.3">
      <c r="A11" s="170" t="s">
        <v>171</v>
      </c>
      <c r="B11" s="170"/>
      <c r="C11" s="170"/>
      <c r="D11" s="170"/>
      <c r="E11" s="168"/>
      <c r="F11" s="169"/>
      <c r="G11" s="169"/>
      <c r="H11" s="169"/>
      <c r="I11" s="169"/>
      <c r="J11" s="169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s="93" customFormat="1" ht="18.75" x14ac:dyDescent="0.3">
      <c r="A12" s="170"/>
      <c r="B12" s="170"/>
      <c r="C12" s="170"/>
      <c r="D12" s="170"/>
      <c r="E12" s="168"/>
      <c r="F12" s="169"/>
      <c r="G12" s="169"/>
      <c r="H12" s="169"/>
      <c r="I12" s="169"/>
      <c r="J12" s="169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ht="42" customHeight="1" x14ac:dyDescent="0.25">
      <c r="A13" s="208" t="s">
        <v>151</v>
      </c>
      <c r="B13" s="208"/>
      <c r="C13" s="208"/>
      <c r="D13" s="208"/>
      <c r="E13" s="208"/>
      <c r="F13" s="208"/>
      <c r="G13" s="208"/>
      <c r="H13" s="208"/>
      <c r="I13" s="208"/>
      <c r="J13" s="208"/>
    </row>
    <row r="14" spans="1:21" ht="18" customHeight="1" x14ac:dyDescent="0.25">
      <c r="A14" s="3"/>
      <c r="B14" s="3"/>
      <c r="C14" s="3"/>
      <c r="D14" s="3"/>
      <c r="E14" s="3"/>
      <c r="F14" s="25"/>
      <c r="G14" s="25"/>
      <c r="H14" s="25"/>
      <c r="I14" s="25"/>
      <c r="J14" s="25"/>
    </row>
    <row r="15" spans="1:21" ht="18" x14ac:dyDescent="0.25">
      <c r="A15" s="208" t="s">
        <v>33</v>
      </c>
      <c r="B15" s="208"/>
      <c r="C15" s="208"/>
      <c r="D15" s="208"/>
      <c r="E15" s="208"/>
      <c r="F15" s="208"/>
      <c r="G15" s="208"/>
      <c r="H15" s="208"/>
      <c r="I15" s="209"/>
      <c r="J15" s="209"/>
    </row>
    <row r="16" spans="1:21" ht="18" x14ac:dyDescent="0.25">
      <c r="A16" s="3"/>
      <c r="B16" s="3"/>
      <c r="C16" s="3"/>
      <c r="D16" s="3"/>
      <c r="E16" s="3"/>
      <c r="F16" s="25"/>
      <c r="G16" s="25"/>
      <c r="H16" s="25"/>
      <c r="I16" s="172"/>
      <c r="J16" s="172"/>
    </row>
    <row r="17" spans="1:10" ht="24" customHeight="1" x14ac:dyDescent="0.3">
      <c r="A17" s="208" t="s">
        <v>37</v>
      </c>
      <c r="B17" s="223"/>
      <c r="C17" s="223"/>
      <c r="D17" s="223"/>
      <c r="E17" s="223"/>
      <c r="F17" s="223"/>
      <c r="G17" s="223"/>
      <c r="H17" s="223"/>
      <c r="I17" s="223"/>
      <c r="J17" s="223"/>
    </row>
    <row r="18" spans="1:10" ht="18.75" x14ac:dyDescent="0.25">
      <c r="A18" s="1"/>
      <c r="B18" s="2"/>
      <c r="C18" s="2"/>
      <c r="D18" s="2"/>
      <c r="E18" s="4"/>
      <c r="F18" s="173"/>
      <c r="G18" s="173"/>
      <c r="H18" s="173"/>
      <c r="I18" s="173"/>
      <c r="J18" s="174" t="s">
        <v>131</v>
      </c>
    </row>
    <row r="19" spans="1:10" ht="36" x14ac:dyDescent="0.25">
      <c r="A19" s="175"/>
      <c r="B19" s="176"/>
      <c r="C19" s="176"/>
      <c r="D19" s="177"/>
      <c r="E19" s="178"/>
      <c r="F19" s="179" t="s">
        <v>134</v>
      </c>
      <c r="G19" s="179" t="s">
        <v>135</v>
      </c>
      <c r="H19" s="179" t="s">
        <v>136</v>
      </c>
      <c r="I19" s="179" t="s">
        <v>42</v>
      </c>
      <c r="J19" s="179" t="s">
        <v>137</v>
      </c>
    </row>
    <row r="20" spans="1:10" ht="18" x14ac:dyDescent="0.25">
      <c r="A20" s="210" t="s">
        <v>0</v>
      </c>
      <c r="B20" s="211"/>
      <c r="C20" s="211"/>
      <c r="D20" s="211"/>
      <c r="E20" s="212"/>
      <c r="F20" s="181">
        <f>F21+F22</f>
        <v>1375141.37</v>
      </c>
      <c r="G20" s="181">
        <f t="shared" ref="G20:J20" si="0">G21+G22</f>
        <v>1790250.28</v>
      </c>
      <c r="H20" s="181">
        <f t="shared" si="0"/>
        <v>1555705</v>
      </c>
      <c r="I20" s="181">
        <f t="shared" si="0"/>
        <v>1555705</v>
      </c>
      <c r="J20" s="181">
        <f t="shared" si="0"/>
        <v>1555705</v>
      </c>
    </row>
    <row r="21" spans="1:10" ht="18" x14ac:dyDescent="0.25">
      <c r="A21" s="213" t="s">
        <v>1</v>
      </c>
      <c r="B21" s="214"/>
      <c r="C21" s="214"/>
      <c r="D21" s="214"/>
      <c r="E21" s="215"/>
      <c r="F21" s="182">
        <f>' Račun prihoda i rashoda'!E22</f>
        <v>1374477.76</v>
      </c>
      <c r="G21" s="182">
        <f>' Račun prihoda i rashoda'!F22</f>
        <v>1789950.28</v>
      </c>
      <c r="H21" s="182">
        <f>' Račun prihoda i rashoda'!G22</f>
        <v>1555375</v>
      </c>
      <c r="I21" s="182">
        <f>' Račun prihoda i rashoda'!H22</f>
        <v>1555375</v>
      </c>
      <c r="J21" s="182">
        <f>' Račun prihoda i rashoda'!I22</f>
        <v>1555375</v>
      </c>
    </row>
    <row r="22" spans="1:10" ht="18" x14ac:dyDescent="0.25">
      <c r="A22" s="216" t="s">
        <v>2</v>
      </c>
      <c r="B22" s="215"/>
      <c r="C22" s="215"/>
      <c r="D22" s="215"/>
      <c r="E22" s="215"/>
      <c r="F22" s="182">
        <f>' Račun prihoda i rashoda'!E43</f>
        <v>663.61</v>
      </c>
      <c r="G22" s="182">
        <f>' Račun prihoda i rashoda'!F43</f>
        <v>300</v>
      </c>
      <c r="H22" s="182">
        <f>' Račun prihoda i rashoda'!G43</f>
        <v>330</v>
      </c>
      <c r="I22" s="182">
        <f>' Račun prihoda i rashoda'!H43</f>
        <v>330</v>
      </c>
      <c r="J22" s="182">
        <f>' Račun prihoda i rashoda'!I43</f>
        <v>330</v>
      </c>
    </row>
    <row r="23" spans="1:10" ht="18" x14ac:dyDescent="0.25">
      <c r="A23" s="183" t="s">
        <v>3</v>
      </c>
      <c r="B23" s="180"/>
      <c r="C23" s="180"/>
      <c r="D23" s="180"/>
      <c r="E23" s="180"/>
      <c r="F23" s="181">
        <f>F24+F25</f>
        <v>1375141.3699999996</v>
      </c>
      <c r="G23" s="181">
        <f t="shared" ref="G23:J23" si="1">G24+G25</f>
        <v>1790250.28</v>
      </c>
      <c r="H23" s="181">
        <f t="shared" si="1"/>
        <v>1555705</v>
      </c>
      <c r="I23" s="181">
        <f t="shared" si="1"/>
        <v>1555705</v>
      </c>
      <c r="J23" s="181">
        <f t="shared" si="1"/>
        <v>1555705</v>
      </c>
    </row>
    <row r="24" spans="1:10" ht="18" x14ac:dyDescent="0.25">
      <c r="A24" s="222" t="s">
        <v>4</v>
      </c>
      <c r="B24" s="214"/>
      <c r="C24" s="214"/>
      <c r="D24" s="214"/>
      <c r="E24" s="214"/>
      <c r="F24" s="182">
        <f>' Račun prihoda i rashoda'!E58</f>
        <v>1330679.2399999998</v>
      </c>
      <c r="G24" s="182">
        <f>' Račun prihoda i rashoda'!F58</f>
        <v>1488321.28</v>
      </c>
      <c r="H24" s="182">
        <f>' Račun prihoda i rashoda'!G58</f>
        <v>1486545</v>
      </c>
      <c r="I24" s="182">
        <f>' Račun prihoda i rashoda'!H58</f>
        <v>1486545</v>
      </c>
      <c r="J24" s="184">
        <f>' Račun prihoda i rashoda'!I58</f>
        <v>1486545</v>
      </c>
    </row>
    <row r="25" spans="1:10" ht="18" x14ac:dyDescent="0.25">
      <c r="A25" s="216" t="s">
        <v>5</v>
      </c>
      <c r="B25" s="215"/>
      <c r="C25" s="215"/>
      <c r="D25" s="215"/>
      <c r="E25" s="215"/>
      <c r="F25" s="182">
        <f>' Račun prihoda i rashoda'!E82</f>
        <v>44462.130000000005</v>
      </c>
      <c r="G25" s="182">
        <f>' Račun prihoda i rashoda'!F82</f>
        <v>301929</v>
      </c>
      <c r="H25" s="182">
        <f>' Račun prihoda i rashoda'!G82</f>
        <v>69160</v>
      </c>
      <c r="I25" s="182">
        <f>' Račun prihoda i rashoda'!H82</f>
        <v>69160</v>
      </c>
      <c r="J25" s="184">
        <f>' Račun prihoda i rashoda'!I82</f>
        <v>69160</v>
      </c>
    </row>
    <row r="26" spans="1:10" ht="18" x14ac:dyDescent="0.25">
      <c r="A26" s="219" t="s">
        <v>6</v>
      </c>
      <c r="B26" s="211"/>
      <c r="C26" s="211"/>
      <c r="D26" s="211"/>
      <c r="E26" s="211"/>
      <c r="F26" s="181">
        <f>F20-F23</f>
        <v>0</v>
      </c>
      <c r="G26" s="181">
        <f t="shared" ref="G26:J26" si="2">G20-G23</f>
        <v>0</v>
      </c>
      <c r="H26" s="181">
        <f t="shared" si="2"/>
        <v>0</v>
      </c>
      <c r="I26" s="181">
        <f t="shared" si="2"/>
        <v>0</v>
      </c>
      <c r="J26" s="181">
        <f t="shared" si="2"/>
        <v>0</v>
      </c>
    </row>
    <row r="27" spans="1:10" ht="18" x14ac:dyDescent="0.25">
      <c r="A27" s="3"/>
      <c r="B27" s="5"/>
      <c r="C27" s="5"/>
      <c r="D27" s="5"/>
      <c r="E27" s="5"/>
      <c r="F27" s="100"/>
      <c r="G27" s="100"/>
      <c r="H27" s="185"/>
      <c r="I27" s="185"/>
      <c r="J27" s="185"/>
    </row>
    <row r="28" spans="1:10" ht="18" customHeight="1" x14ac:dyDescent="0.3">
      <c r="A28" s="208" t="s">
        <v>38</v>
      </c>
      <c r="B28" s="223"/>
      <c r="C28" s="223"/>
      <c r="D28" s="223"/>
      <c r="E28" s="223"/>
      <c r="F28" s="223"/>
      <c r="G28" s="223"/>
      <c r="H28" s="223"/>
      <c r="I28" s="223"/>
      <c r="J28" s="223"/>
    </row>
    <row r="29" spans="1:10" ht="18" x14ac:dyDescent="0.25">
      <c r="A29" s="3"/>
      <c r="B29" s="5"/>
      <c r="C29" s="5"/>
      <c r="D29" s="5"/>
      <c r="E29" s="5"/>
      <c r="F29" s="100"/>
      <c r="G29" s="100"/>
      <c r="H29" s="185"/>
      <c r="I29" s="185"/>
      <c r="J29" s="185"/>
    </row>
    <row r="30" spans="1:10" ht="36" x14ac:dyDescent="0.25">
      <c r="A30" s="175"/>
      <c r="B30" s="176"/>
      <c r="C30" s="176"/>
      <c r="D30" s="177"/>
      <c r="E30" s="178"/>
      <c r="F30" s="179" t="s">
        <v>12</v>
      </c>
      <c r="G30" s="179" t="s">
        <v>13</v>
      </c>
      <c r="H30" s="179" t="s">
        <v>40</v>
      </c>
      <c r="I30" s="179" t="s">
        <v>41</v>
      </c>
      <c r="J30" s="179" t="s">
        <v>42</v>
      </c>
    </row>
    <row r="31" spans="1:10" ht="15.75" customHeight="1" x14ac:dyDescent="0.25">
      <c r="A31" s="213" t="s">
        <v>8</v>
      </c>
      <c r="B31" s="224"/>
      <c r="C31" s="224"/>
      <c r="D31" s="224"/>
      <c r="E31" s="225"/>
      <c r="F31" s="182">
        <v>0</v>
      </c>
      <c r="G31" s="182">
        <v>0</v>
      </c>
      <c r="H31" s="182">
        <v>0</v>
      </c>
      <c r="I31" s="182">
        <v>0</v>
      </c>
      <c r="J31" s="182">
        <v>0</v>
      </c>
    </row>
    <row r="32" spans="1:10" ht="18" x14ac:dyDescent="0.25">
      <c r="A32" s="213" t="s">
        <v>9</v>
      </c>
      <c r="B32" s="214"/>
      <c r="C32" s="214"/>
      <c r="D32" s="214"/>
      <c r="E32" s="214"/>
      <c r="F32" s="182">
        <v>0</v>
      </c>
      <c r="G32" s="182">
        <v>0</v>
      </c>
      <c r="H32" s="182">
        <v>0</v>
      </c>
      <c r="I32" s="182">
        <v>0</v>
      </c>
      <c r="J32" s="182">
        <v>0</v>
      </c>
    </row>
    <row r="33" spans="1:10" ht="18" x14ac:dyDescent="0.25">
      <c r="A33" s="219" t="s">
        <v>10</v>
      </c>
      <c r="B33" s="211"/>
      <c r="C33" s="211"/>
      <c r="D33" s="211"/>
      <c r="E33" s="211"/>
      <c r="F33" s="181">
        <v>0</v>
      </c>
      <c r="G33" s="181">
        <v>0</v>
      </c>
      <c r="H33" s="181">
        <v>0</v>
      </c>
      <c r="I33" s="181">
        <v>0</v>
      </c>
      <c r="J33" s="181">
        <v>0</v>
      </c>
    </row>
    <row r="34" spans="1:10" ht="18" x14ac:dyDescent="0.25">
      <c r="A34" s="15"/>
      <c r="B34" s="5"/>
      <c r="C34" s="5"/>
      <c r="D34" s="5"/>
      <c r="E34" s="5"/>
      <c r="F34" s="100"/>
      <c r="G34" s="100"/>
      <c r="H34" s="185"/>
      <c r="I34" s="185"/>
      <c r="J34" s="185"/>
    </row>
    <row r="35" spans="1:10" ht="18" customHeight="1" x14ac:dyDescent="0.3">
      <c r="A35" s="208" t="s">
        <v>47</v>
      </c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8" x14ac:dyDescent="0.25">
      <c r="A36" s="15"/>
      <c r="B36" s="5"/>
      <c r="C36" s="5"/>
      <c r="D36" s="5"/>
      <c r="E36" s="5"/>
      <c r="F36" s="100"/>
      <c r="G36" s="100"/>
      <c r="H36" s="185"/>
      <c r="I36" s="185"/>
      <c r="J36" s="185"/>
    </row>
    <row r="37" spans="1:10" ht="36" x14ac:dyDescent="0.25">
      <c r="A37" s="186"/>
      <c r="B37" s="186"/>
      <c r="C37" s="186"/>
      <c r="D37" s="187"/>
      <c r="E37" s="188"/>
      <c r="F37" s="179" t="s">
        <v>153</v>
      </c>
      <c r="G37" s="179" t="s">
        <v>143</v>
      </c>
      <c r="H37" s="179" t="s">
        <v>136</v>
      </c>
      <c r="I37" s="179" t="s">
        <v>42</v>
      </c>
      <c r="J37" s="179" t="s">
        <v>137</v>
      </c>
    </row>
    <row r="38" spans="1:10" ht="18" x14ac:dyDescent="0.25">
      <c r="A38" s="227" t="s">
        <v>39</v>
      </c>
      <c r="B38" s="227"/>
      <c r="C38" s="227"/>
      <c r="D38" s="227"/>
      <c r="E38" s="227"/>
      <c r="F38" s="189">
        <v>0</v>
      </c>
      <c r="G38" s="189">
        <v>0</v>
      </c>
      <c r="H38" s="189">
        <v>0</v>
      </c>
      <c r="I38" s="189">
        <v>0</v>
      </c>
      <c r="J38" s="189">
        <v>0</v>
      </c>
    </row>
    <row r="39" spans="1:10" ht="30" customHeight="1" x14ac:dyDescent="0.25">
      <c r="A39" s="228" t="s">
        <v>7</v>
      </c>
      <c r="B39" s="228"/>
      <c r="C39" s="228"/>
      <c r="D39" s="228"/>
      <c r="E39" s="228"/>
      <c r="F39" s="190">
        <v>0</v>
      </c>
      <c r="G39" s="190">
        <f>' Račun prihoda i rashoda'!F47-' Račun prihoda i rashoda'!F92</f>
        <v>0</v>
      </c>
      <c r="H39" s="190">
        <f>' Račun prihoda i rashoda'!G47-' Račun prihoda i rashoda'!G92</f>
        <v>0</v>
      </c>
      <c r="I39" s="190">
        <f>' Račun prihoda i rashoda'!H47-' Račun prihoda i rashoda'!H92</f>
        <v>0</v>
      </c>
      <c r="J39" s="190">
        <f>' Račun prihoda i rashoda'!I47-' Račun prihoda i rashoda'!I92</f>
        <v>0</v>
      </c>
    </row>
    <row r="40" spans="1:10" ht="18.75" x14ac:dyDescent="0.3">
      <c r="A40" s="191"/>
      <c r="B40" s="191"/>
      <c r="C40" s="191"/>
      <c r="D40" s="191"/>
      <c r="E40" s="191"/>
      <c r="F40" s="192"/>
      <c r="G40" s="192"/>
      <c r="H40" s="192"/>
      <c r="I40" s="192"/>
      <c r="J40" s="192"/>
    </row>
    <row r="41" spans="1:10" ht="18.75" x14ac:dyDescent="0.3">
      <c r="A41" s="191"/>
      <c r="B41" s="191"/>
      <c r="C41" s="191"/>
      <c r="D41" s="191"/>
      <c r="E41" s="191"/>
      <c r="F41" s="192"/>
      <c r="G41" s="192"/>
      <c r="H41" s="192"/>
      <c r="I41" s="192"/>
      <c r="J41" s="192"/>
    </row>
    <row r="42" spans="1:10" ht="18" x14ac:dyDescent="0.25">
      <c r="A42" s="222" t="s">
        <v>11</v>
      </c>
      <c r="B42" s="214"/>
      <c r="C42" s="214"/>
      <c r="D42" s="214"/>
      <c r="E42" s="214"/>
      <c r="F42" s="182">
        <f>F26+F39</f>
        <v>0</v>
      </c>
      <c r="G42" s="182">
        <f t="shared" ref="G42:J42" si="3">G26+G39</f>
        <v>0</v>
      </c>
      <c r="H42" s="182">
        <f t="shared" si="3"/>
        <v>0</v>
      </c>
      <c r="I42" s="182">
        <f t="shared" si="3"/>
        <v>0</v>
      </c>
      <c r="J42" s="182">
        <f t="shared" si="3"/>
        <v>0</v>
      </c>
    </row>
    <row r="43" spans="1:10" ht="11.25" customHeight="1" x14ac:dyDescent="0.25">
      <c r="A43" s="193"/>
      <c r="B43" s="194"/>
      <c r="C43" s="194"/>
      <c r="D43" s="194"/>
      <c r="E43" s="194"/>
      <c r="F43" s="195"/>
      <c r="G43" s="195"/>
      <c r="H43" s="195"/>
      <c r="I43" s="195"/>
      <c r="J43" s="195"/>
    </row>
    <row r="44" spans="1:10" ht="29.25" customHeight="1" x14ac:dyDescent="0.25">
      <c r="A44" s="226" t="s">
        <v>141</v>
      </c>
      <c r="B44" s="226"/>
      <c r="C44" s="226"/>
      <c r="D44" s="226"/>
      <c r="E44" s="226"/>
      <c r="F44" s="226"/>
      <c r="G44" s="226"/>
      <c r="H44" s="226"/>
      <c r="I44" s="226"/>
      <c r="J44" s="226"/>
    </row>
    <row r="45" spans="1:10" ht="8.25" customHeight="1" x14ac:dyDescent="0.25">
      <c r="A45" s="163"/>
      <c r="B45" s="164"/>
      <c r="C45" s="164"/>
      <c r="D45" s="164"/>
      <c r="E45" s="164"/>
      <c r="F45" s="164"/>
      <c r="G45" s="164"/>
      <c r="H45" s="168"/>
      <c r="I45" s="168"/>
      <c r="J45" s="168"/>
    </row>
    <row r="46" spans="1:10" ht="27" customHeight="1" x14ac:dyDescent="0.25">
      <c r="A46" s="196"/>
      <c r="B46" s="197"/>
      <c r="C46" s="197"/>
      <c r="D46" s="198"/>
      <c r="E46" s="199"/>
      <c r="F46" s="200" t="s">
        <v>142</v>
      </c>
      <c r="G46" s="200" t="s">
        <v>143</v>
      </c>
      <c r="H46" s="200" t="s">
        <v>144</v>
      </c>
      <c r="I46" s="200" t="s">
        <v>145</v>
      </c>
      <c r="J46" s="200" t="s">
        <v>146</v>
      </c>
    </row>
    <row r="47" spans="1:10" ht="22.15" customHeight="1" x14ac:dyDescent="0.25">
      <c r="A47" s="205" t="s">
        <v>147</v>
      </c>
      <c r="B47" s="206"/>
      <c r="C47" s="206"/>
      <c r="D47" s="206"/>
      <c r="E47" s="207"/>
      <c r="F47" s="201">
        <v>0</v>
      </c>
      <c r="G47" s="201">
        <f>F50</f>
        <v>0</v>
      </c>
      <c r="H47" s="201">
        <f>G50</f>
        <v>0</v>
      </c>
      <c r="I47" s="201">
        <f>H50</f>
        <v>0</v>
      </c>
      <c r="J47" s="202">
        <f>I50</f>
        <v>0</v>
      </c>
    </row>
    <row r="48" spans="1:10" ht="29.25" customHeight="1" x14ac:dyDescent="0.25">
      <c r="A48" s="205" t="s">
        <v>7</v>
      </c>
      <c r="B48" s="206"/>
      <c r="C48" s="206"/>
      <c r="D48" s="206"/>
      <c r="E48" s="207"/>
      <c r="F48" s="201">
        <v>0</v>
      </c>
      <c r="G48" s="201">
        <v>0</v>
      </c>
      <c r="H48" s="201">
        <v>0</v>
      </c>
      <c r="I48" s="201">
        <v>0</v>
      </c>
      <c r="J48" s="202">
        <v>0</v>
      </c>
    </row>
    <row r="49" spans="1:10" ht="18.75" x14ac:dyDescent="0.25">
      <c r="A49" s="205" t="s">
        <v>148</v>
      </c>
      <c r="B49" s="217"/>
      <c r="C49" s="217"/>
      <c r="D49" s="217"/>
      <c r="E49" s="218"/>
      <c r="F49" s="201">
        <v>0</v>
      </c>
      <c r="G49" s="201">
        <v>0</v>
      </c>
      <c r="H49" s="201">
        <v>0</v>
      </c>
      <c r="I49" s="201">
        <v>0</v>
      </c>
      <c r="J49" s="202">
        <v>0</v>
      </c>
    </row>
    <row r="50" spans="1:10" ht="18" x14ac:dyDescent="0.25">
      <c r="A50" s="219" t="s">
        <v>149</v>
      </c>
      <c r="B50" s="211"/>
      <c r="C50" s="211"/>
      <c r="D50" s="211"/>
      <c r="E50" s="211"/>
      <c r="F50" s="203">
        <f>F47-F48+F49</f>
        <v>0</v>
      </c>
      <c r="G50" s="203">
        <f t="shared" ref="G50:J50" si="4">G47-G48+G49</f>
        <v>0</v>
      </c>
      <c r="H50" s="203">
        <f t="shared" si="4"/>
        <v>0</v>
      </c>
      <c r="I50" s="203">
        <f t="shared" si="4"/>
        <v>0</v>
      </c>
      <c r="J50" s="204">
        <f t="shared" si="4"/>
        <v>0</v>
      </c>
    </row>
    <row r="51" spans="1:10" ht="18.75" x14ac:dyDescent="0.3">
      <c r="A51" s="191"/>
      <c r="B51" s="191"/>
      <c r="C51" s="191"/>
      <c r="D51" s="191"/>
      <c r="E51" s="191"/>
      <c r="F51" s="191"/>
      <c r="G51" s="191"/>
      <c r="H51" s="191"/>
      <c r="I51" s="191"/>
      <c r="J51" s="191"/>
    </row>
    <row r="52" spans="1:10" ht="18.75" x14ac:dyDescent="0.3">
      <c r="A52" s="220" t="s">
        <v>150</v>
      </c>
      <c r="B52" s="221"/>
      <c r="C52" s="221"/>
      <c r="D52" s="221"/>
      <c r="E52" s="221"/>
      <c r="F52" s="221"/>
      <c r="G52" s="221"/>
      <c r="H52" s="221"/>
      <c r="I52" s="221"/>
      <c r="J52" s="221"/>
    </row>
    <row r="53" spans="1:10" ht="18.75" x14ac:dyDescent="0.3">
      <c r="A53" s="191"/>
      <c r="B53" s="191"/>
      <c r="C53" s="191"/>
      <c r="D53" s="191"/>
      <c r="E53" s="191"/>
      <c r="F53" s="192"/>
      <c r="G53" s="192"/>
      <c r="H53" s="192"/>
      <c r="I53" s="192"/>
      <c r="J53" s="192"/>
    </row>
    <row r="54" spans="1:10" ht="18.75" x14ac:dyDescent="0.3">
      <c r="A54" s="191"/>
      <c r="B54" s="191"/>
      <c r="C54" s="191"/>
      <c r="D54" s="191"/>
      <c r="E54" s="191"/>
      <c r="F54" s="192"/>
      <c r="G54" s="192"/>
      <c r="H54" s="192"/>
      <c r="I54" s="192"/>
      <c r="J54" s="192"/>
    </row>
  </sheetData>
  <mergeCells count="23">
    <mergeCell ref="A49:E49"/>
    <mergeCell ref="A50:E50"/>
    <mergeCell ref="A52:J52"/>
    <mergeCell ref="A24:E24"/>
    <mergeCell ref="A17:J17"/>
    <mergeCell ref="A28:J28"/>
    <mergeCell ref="A31:E31"/>
    <mergeCell ref="A32:E32"/>
    <mergeCell ref="A33:E33"/>
    <mergeCell ref="A25:E25"/>
    <mergeCell ref="A26:E26"/>
    <mergeCell ref="A35:J35"/>
    <mergeCell ref="A44:J44"/>
    <mergeCell ref="A42:E42"/>
    <mergeCell ref="A38:E38"/>
    <mergeCell ref="A39:E39"/>
    <mergeCell ref="A47:E47"/>
    <mergeCell ref="A48:E48"/>
    <mergeCell ref="A13:J13"/>
    <mergeCell ref="A15:J15"/>
    <mergeCell ref="A20:E20"/>
    <mergeCell ref="A21:E21"/>
    <mergeCell ref="A22:E22"/>
  </mergeCells>
  <pageMargins left="0.25" right="0.25" top="0.75" bottom="0.75" header="0.3" footer="0.3"/>
  <pageSetup paperSize="9" scale="47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352425</xdr:colOff>
                <xdr:row>0</xdr:row>
                <xdr:rowOff>76200</xdr:rowOff>
              </from>
              <to>
                <xdr:col>1</xdr:col>
                <xdr:colOff>228600</xdr:colOff>
                <xdr:row>3</xdr:row>
                <xdr:rowOff>95250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4"/>
  <sheetViews>
    <sheetView zoomScaleNormal="100" workbookViewId="0">
      <selection activeCell="A12" sqref="A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7109375" customWidth="1"/>
    <col min="4" max="4" width="25.28515625" customWidth="1"/>
    <col min="5" max="9" width="25.28515625" style="26" customWidth="1"/>
    <col min="11" max="11" width="11.5703125" bestFit="1" customWidth="1"/>
  </cols>
  <sheetData>
    <row r="1" spans="1:21" s="93" customFormat="1" ht="12.75" x14ac:dyDescent="0.2">
      <c r="F1" s="98"/>
      <c r="G1" s="98"/>
      <c r="H1" s="98"/>
      <c r="I1" s="98"/>
    </row>
    <row r="2" spans="1:21" s="93" customFormat="1" ht="12.75" x14ac:dyDescent="0.2">
      <c r="F2" s="98"/>
      <c r="G2" s="98"/>
      <c r="H2" s="98"/>
      <c r="I2" s="98"/>
    </row>
    <row r="3" spans="1:21" s="93" customFormat="1" ht="12.75" x14ac:dyDescent="0.2">
      <c r="F3" s="98"/>
      <c r="G3" s="98"/>
      <c r="H3" s="98"/>
      <c r="I3" s="98"/>
      <c r="S3" s="94"/>
      <c r="T3" s="94"/>
      <c r="U3" s="94"/>
    </row>
    <row r="4" spans="1:21" s="93" customFormat="1" ht="12.75" x14ac:dyDescent="0.2">
      <c r="F4" s="98"/>
      <c r="G4" s="98"/>
      <c r="H4" s="98"/>
      <c r="I4" s="98"/>
    </row>
    <row r="5" spans="1:21" s="93" customFormat="1" ht="15.75" x14ac:dyDescent="0.25">
      <c r="A5" s="95" t="s">
        <v>132</v>
      </c>
      <c r="B5" s="95"/>
      <c r="C5" s="95"/>
      <c r="D5" s="95"/>
      <c r="E5" s="96"/>
      <c r="F5" s="99"/>
      <c r="G5" s="99"/>
      <c r="H5" s="99"/>
      <c r="I5" s="99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1" s="93" customFormat="1" ht="15.75" x14ac:dyDescent="0.25">
      <c r="A6" s="95" t="s">
        <v>133</v>
      </c>
      <c r="B6" s="95"/>
      <c r="C6" s="95"/>
      <c r="D6" s="95"/>
      <c r="E6" s="96"/>
      <c r="F6" s="99"/>
      <c r="G6" s="99"/>
      <c r="H6" s="99"/>
      <c r="I6" s="99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s="93" customFormat="1" ht="15.75" x14ac:dyDescent="0.25">
      <c r="A7" s="95" t="s">
        <v>138</v>
      </c>
      <c r="B7" s="95"/>
      <c r="C7" s="95"/>
      <c r="D7" s="95"/>
      <c r="E7" s="96"/>
      <c r="F7" s="99"/>
      <c r="G7" s="99"/>
      <c r="H7" s="99"/>
      <c r="I7" s="99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s="93" customFormat="1" ht="15.75" x14ac:dyDescent="0.25">
      <c r="A8" s="95" t="s">
        <v>139</v>
      </c>
      <c r="B8" s="95"/>
      <c r="C8" s="95"/>
      <c r="D8" s="95"/>
      <c r="E8" s="96"/>
      <c r="F8" s="99"/>
      <c r="G8" s="99"/>
      <c r="H8" s="99"/>
      <c r="I8" s="99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s="93" customFormat="1" ht="15.75" x14ac:dyDescent="0.25">
      <c r="A9" s="97" t="s">
        <v>140</v>
      </c>
      <c r="B9" s="95"/>
      <c r="C9" s="95"/>
      <c r="D9" s="95"/>
      <c r="E9" s="96"/>
      <c r="F9" s="99"/>
      <c r="G9" s="99"/>
      <c r="H9" s="99"/>
      <c r="I9" s="99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</row>
    <row r="10" spans="1:21" s="93" customFormat="1" ht="15.75" x14ac:dyDescent="0.25">
      <c r="A10" s="97" t="s">
        <v>170</v>
      </c>
      <c r="B10" s="95"/>
      <c r="C10" s="95"/>
      <c r="D10" s="95"/>
      <c r="E10" s="96"/>
      <c r="F10" s="99"/>
      <c r="G10" s="99"/>
      <c r="H10" s="99"/>
      <c r="I10" s="99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1:21" s="93" customFormat="1" ht="15.75" x14ac:dyDescent="0.25">
      <c r="A11" s="95" t="s">
        <v>171</v>
      </c>
      <c r="B11" s="95"/>
      <c r="C11" s="95"/>
      <c r="D11" s="95"/>
      <c r="E11" s="96"/>
      <c r="F11" s="99"/>
      <c r="G11" s="99"/>
      <c r="H11" s="99"/>
      <c r="I11" s="99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s="93" customFormat="1" ht="15.75" x14ac:dyDescent="0.25">
      <c r="A12" s="95"/>
      <c r="B12" s="95"/>
      <c r="C12" s="95"/>
      <c r="D12" s="95"/>
      <c r="E12" s="99"/>
      <c r="F12" s="99"/>
      <c r="G12" s="99"/>
      <c r="H12" s="99"/>
      <c r="I12" s="99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ht="42" customHeight="1" x14ac:dyDescent="0.25">
      <c r="A13" s="229" t="s">
        <v>151</v>
      </c>
      <c r="B13" s="229"/>
      <c r="C13" s="229"/>
      <c r="D13" s="229"/>
      <c r="E13" s="229"/>
      <c r="F13" s="229"/>
      <c r="G13" s="229"/>
      <c r="H13" s="229"/>
      <c r="I13" s="229"/>
      <c r="J13" s="229"/>
    </row>
    <row r="14" spans="1:21" ht="18" customHeight="1" x14ac:dyDescent="0.25">
      <c r="A14" s="3"/>
      <c r="B14" s="3"/>
      <c r="C14" s="3"/>
      <c r="D14" s="3"/>
      <c r="E14" s="25"/>
      <c r="F14" s="25"/>
      <c r="G14" s="25"/>
      <c r="H14" s="25"/>
      <c r="I14" s="25"/>
    </row>
    <row r="15" spans="1:21" ht="15.75" x14ac:dyDescent="0.25">
      <c r="A15" s="229" t="s">
        <v>33</v>
      </c>
      <c r="B15" s="229"/>
      <c r="C15" s="229"/>
      <c r="D15" s="229"/>
      <c r="E15" s="229"/>
      <c r="F15" s="229"/>
      <c r="G15" s="229"/>
      <c r="H15" s="231"/>
      <c r="I15" s="231"/>
    </row>
    <row r="16" spans="1:21" ht="18" x14ac:dyDescent="0.25">
      <c r="A16" s="3"/>
      <c r="B16" s="3"/>
      <c r="C16" s="3"/>
      <c r="D16" s="3"/>
      <c r="E16" s="25"/>
      <c r="F16" s="25"/>
      <c r="G16" s="25"/>
      <c r="H16" s="58"/>
      <c r="I16" s="58"/>
    </row>
    <row r="17" spans="1:9" ht="18" customHeight="1" x14ac:dyDescent="0.25">
      <c r="A17" s="229" t="s">
        <v>15</v>
      </c>
      <c r="B17" s="232"/>
      <c r="C17" s="232"/>
      <c r="D17" s="232"/>
      <c r="E17" s="232"/>
      <c r="F17" s="232"/>
      <c r="G17" s="232"/>
      <c r="H17" s="232"/>
      <c r="I17" s="232"/>
    </row>
    <row r="18" spans="1:9" ht="18" x14ac:dyDescent="0.25">
      <c r="A18" s="3"/>
      <c r="B18" s="3"/>
      <c r="C18" s="3"/>
      <c r="D18" s="3"/>
      <c r="E18" s="25"/>
      <c r="F18" s="25"/>
      <c r="G18" s="25"/>
      <c r="H18" s="58"/>
      <c r="I18" s="58"/>
    </row>
    <row r="19" spans="1:9" ht="15.75" x14ac:dyDescent="0.25">
      <c r="A19" s="229" t="s">
        <v>1</v>
      </c>
      <c r="B19" s="230"/>
      <c r="C19" s="230"/>
      <c r="D19" s="230"/>
      <c r="E19" s="230"/>
      <c r="F19" s="230"/>
      <c r="G19" s="230"/>
      <c r="H19" s="230"/>
      <c r="I19" s="230"/>
    </row>
    <row r="20" spans="1:9" ht="18.75" thickBot="1" x14ac:dyDescent="0.3">
      <c r="A20" s="3"/>
      <c r="B20" s="3"/>
      <c r="C20" s="3"/>
      <c r="D20" s="3"/>
      <c r="E20" s="25"/>
      <c r="F20" s="25"/>
      <c r="G20" s="25"/>
      <c r="H20" s="58"/>
      <c r="I20" s="58"/>
    </row>
    <row r="21" spans="1:9" ht="26.25" thickBot="1" x14ac:dyDescent="0.3">
      <c r="A21" s="55" t="s">
        <v>16</v>
      </c>
      <c r="B21" s="76" t="s">
        <v>17</v>
      </c>
      <c r="C21" s="76" t="s">
        <v>18</v>
      </c>
      <c r="D21" s="76" t="s">
        <v>14</v>
      </c>
      <c r="E21" s="77" t="s">
        <v>153</v>
      </c>
      <c r="F21" s="78" t="s">
        <v>143</v>
      </c>
      <c r="G21" s="78" t="s">
        <v>136</v>
      </c>
      <c r="H21" s="78" t="s">
        <v>42</v>
      </c>
      <c r="I21" s="79" t="s">
        <v>137</v>
      </c>
    </row>
    <row r="22" spans="1:9" s="59" customFormat="1" ht="15.75" customHeight="1" x14ac:dyDescent="0.25">
      <c r="A22" s="54">
        <v>6</v>
      </c>
      <c r="B22" s="75"/>
      <c r="C22" s="75"/>
      <c r="D22" s="75" t="s">
        <v>1</v>
      </c>
      <c r="E22" s="115">
        <f>E23+E27+E29+E31+E35+E41+E46</f>
        <v>1374477.76</v>
      </c>
      <c r="F22" s="115">
        <f t="shared" ref="F22" si="0">F23+F27+F29+F31+F35+F41</f>
        <v>1789950.28</v>
      </c>
      <c r="G22" s="115">
        <f>G23+G27+G29+G31+G35+G41</f>
        <v>1555375</v>
      </c>
      <c r="H22" s="115">
        <f t="shared" ref="H22:I22" si="1">H23+H27+H29+H31+H35+H41</f>
        <v>1555375</v>
      </c>
      <c r="I22" s="115">
        <f t="shared" si="1"/>
        <v>1555375</v>
      </c>
    </row>
    <row r="23" spans="1:9" s="59" customFormat="1" ht="38.25" x14ac:dyDescent="0.25">
      <c r="A23" s="51"/>
      <c r="B23" s="6">
        <v>63</v>
      </c>
      <c r="C23" s="6"/>
      <c r="D23" s="6" t="s">
        <v>44</v>
      </c>
      <c r="E23" s="116">
        <f>E24+E25+E26</f>
        <v>1087663.4099999999</v>
      </c>
      <c r="F23" s="116">
        <f>F24+F25+F26</f>
        <v>1467084</v>
      </c>
      <c r="G23" s="116">
        <f t="shared" ref="G23:I23" si="2">G24+G26</f>
        <v>1313046</v>
      </c>
      <c r="H23" s="116">
        <f t="shared" si="2"/>
        <v>1313046</v>
      </c>
      <c r="I23" s="157">
        <f t="shared" si="2"/>
        <v>1313046</v>
      </c>
    </row>
    <row r="24" spans="1:9" s="60" customFormat="1" x14ac:dyDescent="0.25">
      <c r="A24" s="70"/>
      <c r="B24" s="7"/>
      <c r="C24" s="8" t="s">
        <v>101</v>
      </c>
      <c r="D24" s="11" t="s">
        <v>102</v>
      </c>
      <c r="E24" s="119">
        <v>1047182.96</v>
      </c>
      <c r="F24" s="117">
        <v>1156355</v>
      </c>
      <c r="G24" s="117">
        <v>1263246</v>
      </c>
      <c r="H24" s="117">
        <f t="shared" ref="H24:H26" si="3">G24</f>
        <v>1263246</v>
      </c>
      <c r="I24" s="158">
        <f t="shared" ref="I24:I26" si="4">G24</f>
        <v>1263246</v>
      </c>
    </row>
    <row r="25" spans="1:9" s="60" customFormat="1" x14ac:dyDescent="0.25">
      <c r="A25" s="70"/>
      <c r="B25" s="7"/>
      <c r="C25" s="8" t="s">
        <v>154</v>
      </c>
      <c r="D25" s="11" t="s">
        <v>155</v>
      </c>
      <c r="E25" s="119">
        <v>5308.91</v>
      </c>
      <c r="F25" s="117">
        <v>256740</v>
      </c>
      <c r="G25" s="117"/>
      <c r="H25" s="117"/>
      <c r="I25" s="158"/>
    </row>
    <row r="26" spans="1:9" s="60" customFormat="1" ht="25.5" x14ac:dyDescent="0.25">
      <c r="A26" s="70"/>
      <c r="B26" s="7"/>
      <c r="C26" s="8" t="s">
        <v>103</v>
      </c>
      <c r="D26" s="11" t="s">
        <v>104</v>
      </c>
      <c r="E26" s="119">
        <v>35171.54</v>
      </c>
      <c r="F26" s="117">
        <v>53989</v>
      </c>
      <c r="G26" s="117">
        <v>49800</v>
      </c>
      <c r="H26" s="117">
        <f t="shared" si="3"/>
        <v>49800</v>
      </c>
      <c r="I26" s="158">
        <f t="shared" si="4"/>
        <v>49800</v>
      </c>
    </row>
    <row r="27" spans="1:9" s="59" customFormat="1" x14ac:dyDescent="0.25">
      <c r="A27" s="51"/>
      <c r="B27" s="6">
        <v>64</v>
      </c>
      <c r="C27" s="6"/>
      <c r="D27" s="6" t="s">
        <v>105</v>
      </c>
      <c r="E27" s="118">
        <f>E28</f>
        <v>26.54</v>
      </c>
      <c r="F27" s="118">
        <f t="shared" ref="F27:I27" si="5">F28</f>
        <v>27</v>
      </c>
      <c r="G27" s="118">
        <f t="shared" si="5"/>
        <v>27</v>
      </c>
      <c r="H27" s="118">
        <f t="shared" si="5"/>
        <v>27</v>
      </c>
      <c r="I27" s="159">
        <f t="shared" si="5"/>
        <v>27</v>
      </c>
    </row>
    <row r="28" spans="1:9" s="60" customFormat="1" x14ac:dyDescent="0.25">
      <c r="A28" s="70"/>
      <c r="B28" s="7"/>
      <c r="C28" s="8" t="s">
        <v>106</v>
      </c>
      <c r="D28" s="11" t="s">
        <v>107</v>
      </c>
      <c r="E28" s="119">
        <v>26.54</v>
      </c>
      <c r="F28" s="117">
        <v>27</v>
      </c>
      <c r="G28" s="117">
        <v>27</v>
      </c>
      <c r="H28" s="117">
        <f>G28</f>
        <v>27</v>
      </c>
      <c r="I28" s="158">
        <f>G28</f>
        <v>27</v>
      </c>
    </row>
    <row r="29" spans="1:9" s="59" customFormat="1" ht="51" x14ac:dyDescent="0.25">
      <c r="A29" s="80"/>
      <c r="B29" s="18">
        <v>65</v>
      </c>
      <c r="C29" s="62"/>
      <c r="D29" s="63" t="s">
        <v>108</v>
      </c>
      <c r="E29" s="118">
        <f>E30</f>
        <v>20895.88</v>
      </c>
      <c r="F29" s="118">
        <f t="shared" ref="F29:I29" si="6">F30</f>
        <v>22400</v>
      </c>
      <c r="G29" s="118">
        <f t="shared" si="6"/>
        <v>17000</v>
      </c>
      <c r="H29" s="118">
        <f t="shared" si="6"/>
        <v>17000</v>
      </c>
      <c r="I29" s="159">
        <f t="shared" si="6"/>
        <v>17000</v>
      </c>
    </row>
    <row r="30" spans="1:9" s="60" customFormat="1" ht="25.5" x14ac:dyDescent="0.25">
      <c r="A30" s="70"/>
      <c r="B30" s="7"/>
      <c r="C30" s="8" t="s">
        <v>100</v>
      </c>
      <c r="D30" s="11" t="s">
        <v>109</v>
      </c>
      <c r="E30" s="119">
        <v>20895.88</v>
      </c>
      <c r="F30" s="117">
        <v>22400</v>
      </c>
      <c r="G30" s="117">
        <v>17000</v>
      </c>
      <c r="H30" s="117">
        <f>G30</f>
        <v>17000</v>
      </c>
      <c r="I30" s="158">
        <f>G30</f>
        <v>17000</v>
      </c>
    </row>
    <row r="31" spans="1:9" s="59" customFormat="1" ht="51" x14ac:dyDescent="0.25">
      <c r="A31" s="80"/>
      <c r="B31" s="18">
        <v>66</v>
      </c>
      <c r="C31" s="62"/>
      <c r="D31" s="63" t="s">
        <v>110</v>
      </c>
      <c r="E31" s="118">
        <f>E32+E33+E34</f>
        <v>7167.0300000000007</v>
      </c>
      <c r="F31" s="118">
        <f t="shared" ref="F31:I31" si="7">F32+F33+F34</f>
        <v>23824</v>
      </c>
      <c r="G31" s="118">
        <f t="shared" si="7"/>
        <v>17338</v>
      </c>
      <c r="H31" s="118">
        <f t="shared" si="7"/>
        <v>17338</v>
      </c>
      <c r="I31" s="159">
        <f t="shared" si="7"/>
        <v>17338</v>
      </c>
    </row>
    <row r="32" spans="1:9" s="60" customFormat="1" x14ac:dyDescent="0.25">
      <c r="A32" s="70"/>
      <c r="B32" s="7"/>
      <c r="C32" s="8" t="s">
        <v>106</v>
      </c>
      <c r="D32" s="11" t="s">
        <v>107</v>
      </c>
      <c r="E32" s="119">
        <v>6636.14</v>
      </c>
      <c r="F32" s="117">
        <v>22793</v>
      </c>
      <c r="G32" s="117">
        <v>15038</v>
      </c>
      <c r="H32" s="117">
        <v>15038</v>
      </c>
      <c r="I32" s="158">
        <f>G32</f>
        <v>15038</v>
      </c>
    </row>
    <row r="33" spans="1:9" s="60" customFormat="1" x14ac:dyDescent="0.25">
      <c r="A33" s="70"/>
      <c r="B33" s="7"/>
      <c r="C33" s="8" t="s">
        <v>111</v>
      </c>
      <c r="D33" s="11" t="s">
        <v>112</v>
      </c>
      <c r="E33" s="119">
        <v>530.89</v>
      </c>
      <c r="F33" s="117">
        <v>1031</v>
      </c>
      <c r="G33" s="117">
        <v>2000</v>
      </c>
      <c r="H33" s="117">
        <f>G33</f>
        <v>2000</v>
      </c>
      <c r="I33" s="158">
        <f>G33</f>
        <v>2000</v>
      </c>
    </row>
    <row r="34" spans="1:9" s="60" customFormat="1" x14ac:dyDescent="0.25">
      <c r="A34" s="70"/>
      <c r="B34" s="7"/>
      <c r="C34" s="8" t="s">
        <v>113</v>
      </c>
      <c r="D34" s="11" t="s">
        <v>114</v>
      </c>
      <c r="E34" s="119"/>
      <c r="F34" s="117">
        <v>0</v>
      </c>
      <c r="G34" s="117">
        <v>300</v>
      </c>
      <c r="H34" s="117">
        <f>G34</f>
        <v>300</v>
      </c>
      <c r="I34" s="158">
        <f>G34</f>
        <v>300</v>
      </c>
    </row>
    <row r="35" spans="1:9" s="59" customFormat="1" ht="51" x14ac:dyDescent="0.25">
      <c r="A35" s="80"/>
      <c r="B35" s="18">
        <v>67</v>
      </c>
      <c r="C35" s="62"/>
      <c r="D35" s="6" t="s">
        <v>45</v>
      </c>
      <c r="E35" s="118">
        <f>E36+E37+E38+E39+E40</f>
        <v>252752.37</v>
      </c>
      <c r="F35" s="118">
        <f t="shared" ref="F35:I35" si="8">F36+F37+F38+F39+F40</f>
        <v>276615.28000000003</v>
      </c>
      <c r="G35" s="118">
        <f t="shared" si="8"/>
        <v>207964</v>
      </c>
      <c r="H35" s="118">
        <f t="shared" si="8"/>
        <v>207964</v>
      </c>
      <c r="I35" s="159">
        <f t="shared" si="8"/>
        <v>207964</v>
      </c>
    </row>
    <row r="36" spans="1:9" s="60" customFormat="1" x14ac:dyDescent="0.25">
      <c r="A36" s="70"/>
      <c r="B36" s="7"/>
      <c r="C36" s="8" t="s">
        <v>115</v>
      </c>
      <c r="D36" s="12" t="s">
        <v>19</v>
      </c>
      <c r="E36" s="119">
        <v>181137.29</v>
      </c>
      <c r="F36" s="117">
        <v>133199.28</v>
      </c>
      <c r="G36" s="117">
        <v>22660</v>
      </c>
      <c r="H36" s="117">
        <f t="shared" ref="H36:H40" si="9">G36</f>
        <v>22660</v>
      </c>
      <c r="I36" s="158">
        <f t="shared" ref="I36:I40" si="10">G36</f>
        <v>22660</v>
      </c>
    </row>
    <row r="37" spans="1:9" s="60" customFormat="1" x14ac:dyDescent="0.25">
      <c r="A37" s="70"/>
      <c r="B37" s="7"/>
      <c r="C37" s="8" t="s">
        <v>116</v>
      </c>
      <c r="D37" s="12" t="s">
        <v>117</v>
      </c>
      <c r="E37" s="119">
        <v>71615.08</v>
      </c>
      <c r="F37" s="117">
        <v>107224</v>
      </c>
      <c r="G37" s="117">
        <v>109554</v>
      </c>
      <c r="H37" s="117">
        <f t="shared" si="9"/>
        <v>109554</v>
      </c>
      <c r="I37" s="158">
        <f t="shared" si="10"/>
        <v>109554</v>
      </c>
    </row>
    <row r="38" spans="1:9" s="60" customFormat="1" ht="25.5" x14ac:dyDescent="0.25">
      <c r="A38" s="70"/>
      <c r="B38" s="7"/>
      <c r="C38" s="8" t="s">
        <v>101</v>
      </c>
      <c r="D38" s="12" t="s">
        <v>119</v>
      </c>
      <c r="E38" s="119">
        <v>0</v>
      </c>
      <c r="F38" s="117">
        <v>27462</v>
      </c>
      <c r="G38" s="117">
        <v>75750</v>
      </c>
      <c r="H38" s="117">
        <f t="shared" si="9"/>
        <v>75750</v>
      </c>
      <c r="I38" s="158">
        <f t="shared" si="10"/>
        <v>75750</v>
      </c>
    </row>
    <row r="39" spans="1:9" s="60" customFormat="1" ht="38.25" x14ac:dyDescent="0.25">
      <c r="A39" s="70"/>
      <c r="B39" s="7"/>
      <c r="C39" s="8" t="s">
        <v>120</v>
      </c>
      <c r="D39" s="12" t="s">
        <v>121</v>
      </c>
      <c r="E39" s="119">
        <v>0</v>
      </c>
      <c r="F39" s="117">
        <v>8730</v>
      </c>
      <c r="G39" s="117"/>
      <c r="H39" s="117">
        <f t="shared" si="9"/>
        <v>0</v>
      </c>
      <c r="I39" s="158">
        <f t="shared" si="10"/>
        <v>0</v>
      </c>
    </row>
    <row r="40" spans="1:9" s="60" customFormat="1" ht="38.25" x14ac:dyDescent="0.25">
      <c r="A40" s="70"/>
      <c r="B40" s="7"/>
      <c r="C40" s="8" t="s">
        <v>122</v>
      </c>
      <c r="D40" s="12" t="s">
        <v>123</v>
      </c>
      <c r="E40" s="119">
        <v>0</v>
      </c>
      <c r="F40" s="117">
        <v>0</v>
      </c>
      <c r="G40" s="117"/>
      <c r="H40" s="117">
        <f t="shared" si="9"/>
        <v>0</v>
      </c>
      <c r="I40" s="158">
        <f t="shared" si="10"/>
        <v>0</v>
      </c>
    </row>
    <row r="41" spans="1:9" s="59" customFormat="1" ht="25.5" x14ac:dyDescent="0.25">
      <c r="A41" s="51"/>
      <c r="B41" s="6">
        <v>68</v>
      </c>
      <c r="C41" s="6"/>
      <c r="D41" s="6" t="s">
        <v>126</v>
      </c>
      <c r="E41" s="118">
        <f>E42</f>
        <v>0</v>
      </c>
      <c r="F41" s="118">
        <f t="shared" ref="F41" si="11">F42</f>
        <v>0</v>
      </c>
      <c r="G41" s="118">
        <f t="shared" ref="G41" si="12">G42</f>
        <v>0</v>
      </c>
      <c r="H41" s="118">
        <f t="shared" ref="H41" si="13">H42</f>
        <v>0</v>
      </c>
      <c r="I41" s="159">
        <f t="shared" ref="I41" si="14">I42</f>
        <v>0</v>
      </c>
    </row>
    <row r="42" spans="1:9" s="60" customFormat="1" x14ac:dyDescent="0.25">
      <c r="A42" s="70"/>
      <c r="B42" s="7"/>
      <c r="C42" s="8" t="s">
        <v>106</v>
      </c>
      <c r="D42" s="11" t="s">
        <v>107</v>
      </c>
      <c r="E42" s="119">
        <v>0</v>
      </c>
      <c r="F42" s="117">
        <v>0</v>
      </c>
      <c r="G42" s="117">
        <v>0</v>
      </c>
      <c r="H42" s="117">
        <f>G42</f>
        <v>0</v>
      </c>
      <c r="I42" s="158">
        <f>G42</f>
        <v>0</v>
      </c>
    </row>
    <row r="43" spans="1:9" s="59" customFormat="1" ht="25.5" x14ac:dyDescent="0.25">
      <c r="A43" s="71">
        <v>7</v>
      </c>
      <c r="B43" s="9"/>
      <c r="C43" s="9"/>
      <c r="D43" s="16" t="s">
        <v>20</v>
      </c>
      <c r="E43" s="118">
        <f>E44</f>
        <v>663.61</v>
      </c>
      <c r="F43" s="118">
        <f t="shared" ref="F43:I44" si="15">F44</f>
        <v>300</v>
      </c>
      <c r="G43" s="118">
        <f t="shared" si="15"/>
        <v>330</v>
      </c>
      <c r="H43" s="118">
        <f t="shared" si="15"/>
        <v>330</v>
      </c>
      <c r="I43" s="159">
        <f t="shared" si="15"/>
        <v>330</v>
      </c>
    </row>
    <row r="44" spans="1:9" s="60" customFormat="1" ht="38.25" x14ac:dyDescent="0.25">
      <c r="A44" s="56"/>
      <c r="B44" s="10">
        <v>72</v>
      </c>
      <c r="C44" s="10"/>
      <c r="D44" s="17" t="s">
        <v>43</v>
      </c>
      <c r="E44" s="119">
        <f>E45</f>
        <v>663.61</v>
      </c>
      <c r="F44" s="119">
        <v>300</v>
      </c>
      <c r="G44" s="119">
        <f t="shared" si="15"/>
        <v>330</v>
      </c>
      <c r="H44" s="119">
        <f t="shared" si="15"/>
        <v>330</v>
      </c>
      <c r="I44" s="160">
        <f t="shared" si="15"/>
        <v>330</v>
      </c>
    </row>
    <row r="45" spans="1:9" s="60" customFormat="1" ht="25.5" x14ac:dyDescent="0.25">
      <c r="A45" s="56"/>
      <c r="B45" s="10"/>
      <c r="C45" s="8" t="s">
        <v>124</v>
      </c>
      <c r="D45" s="11" t="s">
        <v>125</v>
      </c>
      <c r="E45" s="119">
        <v>663.61</v>
      </c>
      <c r="F45" s="117">
        <v>300</v>
      </c>
      <c r="G45" s="117">
        <v>330</v>
      </c>
      <c r="H45" s="117">
        <f t="shared" ref="H45" si="16">G45</f>
        <v>330</v>
      </c>
      <c r="I45" s="161">
        <f t="shared" ref="I45" si="17">G45</f>
        <v>330</v>
      </c>
    </row>
    <row r="46" spans="1:9" s="59" customFormat="1" x14ac:dyDescent="0.25">
      <c r="A46" s="71">
        <v>9</v>
      </c>
      <c r="B46" s="9"/>
      <c r="C46" s="9"/>
      <c r="D46" s="16" t="s">
        <v>52</v>
      </c>
      <c r="E46" s="118">
        <f>E47</f>
        <v>5972.53</v>
      </c>
      <c r="F46" s="118">
        <f t="shared" ref="F46" si="18">F47</f>
        <v>0</v>
      </c>
      <c r="G46" s="118">
        <f t="shared" ref="G46" si="19">G47</f>
        <v>0</v>
      </c>
      <c r="H46" s="118">
        <f t="shared" ref="H46" si="20">H47</f>
        <v>0</v>
      </c>
      <c r="I46" s="159">
        <f t="shared" ref="I46" si="21">I47</f>
        <v>0</v>
      </c>
    </row>
    <row r="47" spans="1:9" s="60" customFormat="1" x14ac:dyDescent="0.25">
      <c r="A47" s="56"/>
      <c r="B47" s="10">
        <v>92</v>
      </c>
      <c r="C47" s="10"/>
      <c r="D47" s="17" t="s">
        <v>54</v>
      </c>
      <c r="E47" s="119">
        <f t="shared" ref="E47:F47" si="22">SUM(E48:E53)</f>
        <v>5972.53</v>
      </c>
      <c r="F47" s="119">
        <f t="shared" si="22"/>
        <v>0</v>
      </c>
      <c r="G47" s="119"/>
      <c r="H47" s="119"/>
      <c r="I47" s="160"/>
    </row>
    <row r="48" spans="1:9" s="60" customFormat="1" x14ac:dyDescent="0.25">
      <c r="A48" s="56"/>
      <c r="B48" s="10"/>
      <c r="C48" s="8" t="s">
        <v>116</v>
      </c>
      <c r="D48" s="12" t="s">
        <v>117</v>
      </c>
      <c r="E48" s="119"/>
      <c r="F48" s="119"/>
      <c r="G48" s="119"/>
      <c r="H48" s="119"/>
      <c r="I48" s="160"/>
    </row>
    <row r="49" spans="1:11" s="60" customFormat="1" x14ac:dyDescent="0.25">
      <c r="A49" s="56"/>
      <c r="B49" s="10"/>
      <c r="C49" s="8" t="s">
        <v>106</v>
      </c>
      <c r="D49" s="11" t="s">
        <v>107</v>
      </c>
      <c r="E49" s="119"/>
      <c r="F49" s="119"/>
      <c r="G49" s="119"/>
      <c r="H49" s="119"/>
      <c r="I49" s="160"/>
    </row>
    <row r="50" spans="1:11" s="60" customFormat="1" ht="25.5" x14ac:dyDescent="0.25">
      <c r="A50" s="56"/>
      <c r="B50" s="10"/>
      <c r="C50" s="8" t="s">
        <v>100</v>
      </c>
      <c r="D50" s="11" t="s">
        <v>109</v>
      </c>
      <c r="E50" s="119"/>
      <c r="F50" s="119"/>
      <c r="G50" s="119"/>
      <c r="H50" s="119"/>
      <c r="I50" s="160"/>
    </row>
    <row r="51" spans="1:11" s="60" customFormat="1" x14ac:dyDescent="0.25">
      <c r="A51" s="56"/>
      <c r="B51" s="10"/>
      <c r="C51" s="8" t="s">
        <v>154</v>
      </c>
      <c r="D51" s="11" t="s">
        <v>166</v>
      </c>
      <c r="E51" s="119">
        <v>5972.53</v>
      </c>
      <c r="F51" s="119"/>
      <c r="G51" s="119"/>
      <c r="H51" s="119"/>
      <c r="I51" s="160"/>
    </row>
    <row r="52" spans="1:11" s="60" customFormat="1" ht="25.5" x14ac:dyDescent="0.25">
      <c r="A52" s="90"/>
      <c r="B52" s="91"/>
      <c r="C52" s="92" t="s">
        <v>103</v>
      </c>
      <c r="D52" s="11" t="s">
        <v>104</v>
      </c>
      <c r="E52" s="120"/>
      <c r="F52" s="120"/>
      <c r="G52" s="120"/>
      <c r="H52" s="119"/>
      <c r="I52" s="160"/>
    </row>
    <row r="53" spans="1:11" s="60" customFormat="1" ht="15.75" thickBot="1" x14ac:dyDescent="0.3">
      <c r="A53" s="81"/>
      <c r="B53" s="82"/>
      <c r="C53" s="73" t="s">
        <v>111</v>
      </c>
      <c r="D53" s="74" t="s">
        <v>112</v>
      </c>
      <c r="E53" s="129"/>
      <c r="F53" s="121"/>
      <c r="G53" s="121"/>
      <c r="H53" s="121"/>
      <c r="I53" s="162"/>
    </row>
    <row r="54" spans="1:11" s="60" customFormat="1" x14ac:dyDescent="0.25">
      <c r="E54" s="61"/>
      <c r="F54" s="61"/>
      <c r="G54" s="61"/>
      <c r="H54" s="61"/>
      <c r="I54" s="61"/>
    </row>
    <row r="55" spans="1:11" s="60" customFormat="1" ht="15.75" x14ac:dyDescent="0.25">
      <c r="A55" s="229" t="s">
        <v>21</v>
      </c>
      <c r="B55" s="230"/>
      <c r="C55" s="230"/>
      <c r="D55" s="230"/>
      <c r="E55" s="230"/>
      <c r="F55" s="230"/>
      <c r="G55" s="230"/>
      <c r="H55" s="230"/>
      <c r="I55" s="230"/>
    </row>
    <row r="56" spans="1:11" s="60" customFormat="1" ht="18.75" thickBot="1" x14ac:dyDescent="0.3">
      <c r="A56" s="3"/>
      <c r="B56" s="3"/>
      <c r="C56" s="3"/>
      <c r="D56" s="3"/>
      <c r="E56" s="25"/>
      <c r="F56" s="25"/>
      <c r="G56" s="25"/>
      <c r="H56" s="58"/>
      <c r="I56" s="58"/>
    </row>
    <row r="57" spans="1:11" s="60" customFormat="1" ht="26.25" thickBot="1" x14ac:dyDescent="0.3">
      <c r="A57" s="83" t="s">
        <v>16</v>
      </c>
      <c r="B57" s="84" t="s">
        <v>17</v>
      </c>
      <c r="C57" s="84" t="s">
        <v>18</v>
      </c>
      <c r="D57" s="84" t="s">
        <v>22</v>
      </c>
      <c r="E57" s="85" t="s">
        <v>153</v>
      </c>
      <c r="F57" s="86" t="s">
        <v>143</v>
      </c>
      <c r="G57" s="86" t="s">
        <v>136</v>
      </c>
      <c r="H57" s="86" t="s">
        <v>42</v>
      </c>
      <c r="I57" s="87" t="s">
        <v>137</v>
      </c>
    </row>
    <row r="58" spans="1:11" s="59" customFormat="1" ht="15.75" customHeight="1" x14ac:dyDescent="0.25">
      <c r="A58" s="88">
        <v>3</v>
      </c>
      <c r="B58" s="89"/>
      <c r="C58" s="89"/>
      <c r="D58" s="89" t="s">
        <v>23</v>
      </c>
      <c r="E58" s="122">
        <f>E59+E64+E76+E80</f>
        <v>1330679.2399999998</v>
      </c>
      <c r="F58" s="122">
        <f>F59+F64+F76+F80</f>
        <v>1488321.28</v>
      </c>
      <c r="G58" s="122">
        <f t="shared" ref="G58:I58" si="23">G59+G64+G76+G80</f>
        <v>1486545</v>
      </c>
      <c r="H58" s="122">
        <f t="shared" si="23"/>
        <v>1486545</v>
      </c>
      <c r="I58" s="122">
        <f t="shared" si="23"/>
        <v>1486545</v>
      </c>
    </row>
    <row r="59" spans="1:11" s="60" customFormat="1" ht="15.75" customHeight="1" x14ac:dyDescent="0.25">
      <c r="A59" s="51"/>
      <c r="B59" s="10">
        <v>31</v>
      </c>
      <c r="C59" s="10"/>
      <c r="D59" s="10" t="s">
        <v>24</v>
      </c>
      <c r="E59" s="117">
        <f t="shared" ref="E59:F59" si="24">SUM(E60:E63)</f>
        <v>1041874.0399999999</v>
      </c>
      <c r="F59" s="117">
        <f t="shared" si="24"/>
        <v>1083258</v>
      </c>
      <c r="G59" s="117">
        <f t="shared" ref="G59:I59" si="25">SUM(G60:G63)</f>
        <v>1240737</v>
      </c>
      <c r="H59" s="117">
        <f t="shared" si="25"/>
        <v>1240737</v>
      </c>
      <c r="I59" s="117">
        <f t="shared" si="25"/>
        <v>1240737</v>
      </c>
    </row>
    <row r="60" spans="1:11" s="60" customFormat="1" ht="15.75" customHeight="1" x14ac:dyDescent="0.25">
      <c r="A60" s="51"/>
      <c r="B60" s="10"/>
      <c r="C60" s="12" t="s">
        <v>115</v>
      </c>
      <c r="D60" s="12" t="s">
        <v>19</v>
      </c>
      <c r="E60" s="117">
        <f>'POSEBNI DIO'!C95</f>
        <v>0</v>
      </c>
      <c r="F60" s="117">
        <f>'POSEBNI DIO'!D95</f>
        <v>0</v>
      </c>
      <c r="G60" s="117">
        <f>'POSEBNI DIO'!E95</f>
        <v>0</v>
      </c>
      <c r="H60" s="117">
        <f>'POSEBNI DIO'!F95</f>
        <v>0</v>
      </c>
      <c r="I60" s="117">
        <f>'POSEBNI DIO'!G95</f>
        <v>0</v>
      </c>
    </row>
    <row r="61" spans="1:11" s="60" customFormat="1" ht="15.75" customHeight="1" x14ac:dyDescent="0.25">
      <c r="A61" s="51"/>
      <c r="B61" s="10"/>
      <c r="C61" s="12" t="s">
        <v>101</v>
      </c>
      <c r="D61" s="11" t="s">
        <v>102</v>
      </c>
      <c r="E61" s="117">
        <f>'POSEBNI DIO'!C67</f>
        <v>997411.91</v>
      </c>
      <c r="F61" s="117">
        <f>'POSEBNI DIO'!D67</f>
        <v>1034584</v>
      </c>
      <c r="G61" s="117">
        <f>'POSEBNI DIO'!E67</f>
        <v>1189175</v>
      </c>
      <c r="H61" s="117">
        <f>'POSEBNI DIO'!F67</f>
        <v>1189175</v>
      </c>
      <c r="I61" s="117">
        <f>'POSEBNI DIO'!G67</f>
        <v>1189175</v>
      </c>
    </row>
    <row r="62" spans="1:11" s="60" customFormat="1" ht="25.5" x14ac:dyDescent="0.25">
      <c r="A62" s="51"/>
      <c r="B62" s="10"/>
      <c r="C62" s="8" t="s">
        <v>118</v>
      </c>
      <c r="D62" s="12" t="s">
        <v>119</v>
      </c>
      <c r="E62" s="117">
        <f>'POSEBNI DIO'!C127</f>
        <v>33844.31</v>
      </c>
      <c r="F62" s="117">
        <f>'POSEBNI DIO'!D127</f>
        <v>27462</v>
      </c>
      <c r="G62" s="117">
        <f>'POSEBNI DIO'!E127</f>
        <v>27462</v>
      </c>
      <c r="H62" s="117">
        <f>'POSEBNI DIO'!F127</f>
        <v>27462</v>
      </c>
      <c r="I62" s="117">
        <f>'POSEBNI DIO'!G127</f>
        <v>27462</v>
      </c>
      <c r="K62" s="61"/>
    </row>
    <row r="63" spans="1:11" s="60" customFormat="1" ht="25.5" x14ac:dyDescent="0.25">
      <c r="A63" s="51"/>
      <c r="B63" s="10"/>
      <c r="C63" s="12" t="s">
        <v>103</v>
      </c>
      <c r="D63" s="11" t="s">
        <v>104</v>
      </c>
      <c r="E63" s="117">
        <v>10617.82</v>
      </c>
      <c r="F63" s="117">
        <f>'POSEBNI DIO'!D102</f>
        <v>21212</v>
      </c>
      <c r="G63" s="117">
        <f>'POSEBNI DIO'!E102</f>
        <v>24100</v>
      </c>
      <c r="H63" s="117">
        <f>'POSEBNI DIO'!F102</f>
        <v>24100</v>
      </c>
      <c r="I63" s="117">
        <f>'POSEBNI DIO'!G102</f>
        <v>24100</v>
      </c>
      <c r="K63" s="61"/>
    </row>
    <row r="64" spans="1:11" s="60" customFormat="1" x14ac:dyDescent="0.25">
      <c r="A64" s="70"/>
      <c r="B64" s="7">
        <v>32</v>
      </c>
      <c r="C64" s="8"/>
      <c r="D64" s="7" t="s">
        <v>36</v>
      </c>
      <c r="E64" s="117">
        <f>SUM(E65:E75)</f>
        <v>288247.76999999996</v>
      </c>
      <c r="F64" s="117">
        <f>SUM(F65:F75)</f>
        <v>404532.28</v>
      </c>
      <c r="G64" s="117">
        <f t="shared" ref="G64:I64" si="26">SUM(G65:G75)</f>
        <v>245743</v>
      </c>
      <c r="H64" s="117">
        <f t="shared" si="26"/>
        <v>245743</v>
      </c>
      <c r="I64" s="117">
        <f t="shared" si="26"/>
        <v>245743</v>
      </c>
      <c r="K64" s="61"/>
    </row>
    <row r="65" spans="1:11" s="60" customFormat="1" x14ac:dyDescent="0.25">
      <c r="A65" s="70"/>
      <c r="B65" s="7"/>
      <c r="C65" s="64" t="s">
        <v>115</v>
      </c>
      <c r="D65" s="8" t="s">
        <v>19</v>
      </c>
      <c r="E65" s="117">
        <f>'POSEBNI DIO'!C27+'POSEBNI DIO'!C31+'POSEBNI DIO'!C51+'POSEBNI DIO'!C96+'POSEBNI DIO'!C107+'POSEBNI DIO'!C118</f>
        <v>99583.78</v>
      </c>
      <c r="F65" s="117">
        <f>'POSEBNI DIO'!D27+'POSEBNI DIO'!D31+'POSEBNI DIO'!D51+'POSEBNI DIO'!D96+'POSEBNI DIO'!D107+'POSEBNI DIO'!D118</f>
        <v>40669.279999999999</v>
      </c>
      <c r="G65" s="117">
        <f>'POSEBNI DIO'!E27+'POSEBNI DIO'!E31+'POSEBNI DIO'!E51+'POSEBNI DIO'!E96+'POSEBNI DIO'!E107+'POSEBNI DIO'!E121</f>
        <v>10658</v>
      </c>
      <c r="H65" s="117">
        <f>'POSEBNI DIO'!F27+'POSEBNI DIO'!F31+'POSEBNI DIO'!F51+'POSEBNI DIO'!F96+'POSEBNI DIO'!F107+'POSEBNI DIO'!F121</f>
        <v>10658</v>
      </c>
      <c r="I65" s="117">
        <f>'POSEBNI DIO'!G27+'POSEBNI DIO'!G31+'POSEBNI DIO'!G51+'POSEBNI DIO'!G96+'POSEBNI DIO'!G107+'POSEBNI DIO'!G121</f>
        <v>10658</v>
      </c>
    </row>
    <row r="66" spans="1:11" s="60" customFormat="1" x14ac:dyDescent="0.25">
      <c r="A66" s="70"/>
      <c r="B66" s="7"/>
      <c r="C66" s="64" t="s">
        <v>116</v>
      </c>
      <c r="D66" s="12" t="s">
        <v>117</v>
      </c>
      <c r="E66" s="117">
        <f>'POSEBNI DIO'!C54+'POSEBNI DIO'!C27+'POSEBNI DIO'!C121</f>
        <v>105537.04000000001</v>
      </c>
      <c r="F66" s="117">
        <f>'POSEBNI DIO'!D54+'POSEBNI DIO'!D27+'POSEBNI DIO'!D121</f>
        <v>87565</v>
      </c>
      <c r="G66" s="117">
        <f>'POSEBNI DIO'!E54+'POSEBNI DIO'!E27+'POSEBNI DIO'!E121</f>
        <v>90058</v>
      </c>
      <c r="H66" s="117">
        <f>'POSEBNI DIO'!F54+'POSEBNI DIO'!F27+'POSEBNI DIO'!F121</f>
        <v>90058</v>
      </c>
      <c r="I66" s="117">
        <f>'POSEBNI DIO'!G54+'POSEBNI DIO'!G27+'POSEBNI DIO'!G121</f>
        <v>90058</v>
      </c>
      <c r="K66" s="61"/>
    </row>
    <row r="67" spans="1:11" s="60" customFormat="1" x14ac:dyDescent="0.25">
      <c r="A67" s="70"/>
      <c r="B67" s="7"/>
      <c r="C67" s="8" t="s">
        <v>106</v>
      </c>
      <c r="D67" s="11" t="s">
        <v>107</v>
      </c>
      <c r="E67" s="117">
        <f>'POSEBNI DIO'!C58</f>
        <v>5972.52</v>
      </c>
      <c r="F67" s="117">
        <f>'POSEBNI DIO'!D58</f>
        <v>17128</v>
      </c>
      <c r="G67" s="117">
        <v>10018</v>
      </c>
      <c r="H67" s="117">
        <v>10018</v>
      </c>
      <c r="I67" s="117">
        <v>10018</v>
      </c>
    </row>
    <row r="68" spans="1:11" s="60" customFormat="1" ht="25.5" x14ac:dyDescent="0.25">
      <c r="A68" s="70"/>
      <c r="B68" s="7"/>
      <c r="C68" s="8" t="s">
        <v>100</v>
      </c>
      <c r="D68" s="11" t="s">
        <v>109</v>
      </c>
      <c r="E68" s="117">
        <f>'POSEBNI DIO'!C34+'POSEBNI DIO'!C64+'POSEBNI DIO'!C99</f>
        <v>20895.879999999997</v>
      </c>
      <c r="F68" s="117">
        <f>'POSEBNI DIO'!D34+'POSEBNI DIO'!D64+'POSEBNI DIO'!D99</f>
        <v>22400</v>
      </c>
      <c r="G68" s="117">
        <f>'POSEBNI DIO'!E34+'POSEBNI DIO'!E64+'POSEBNI DIO'!E99</f>
        <v>17000</v>
      </c>
      <c r="H68" s="117">
        <f>'POSEBNI DIO'!F34+'POSEBNI DIO'!F64+'POSEBNI DIO'!F99</f>
        <v>17000</v>
      </c>
      <c r="I68" s="117">
        <f>'POSEBNI DIO'!G34+'POSEBNI DIO'!G64+'POSEBNI DIO'!G99</f>
        <v>17000</v>
      </c>
    </row>
    <row r="69" spans="1:11" s="60" customFormat="1" x14ac:dyDescent="0.25">
      <c r="A69" s="70"/>
      <c r="B69" s="7"/>
      <c r="C69" s="8" t="s">
        <v>101</v>
      </c>
      <c r="D69" s="11" t="s">
        <v>102</v>
      </c>
      <c r="E69" s="117">
        <f>'POSEBNI DIO'!C68</f>
        <v>29199.02</v>
      </c>
      <c r="F69" s="117">
        <f>'POSEBNI DIO'!D68+'POSEBNI DIO'!D37</f>
        <v>101199</v>
      </c>
      <c r="G69" s="117">
        <f>'POSEBNI DIO'!E68+'POSEBNI DIO'!E37</f>
        <v>107109</v>
      </c>
      <c r="H69" s="117">
        <f>'POSEBNI DIO'!F68+'POSEBNI DIO'!F37</f>
        <v>107109</v>
      </c>
      <c r="I69" s="117">
        <f>'POSEBNI DIO'!G68+'POSEBNI DIO'!G37</f>
        <v>107109</v>
      </c>
    </row>
    <row r="70" spans="1:11" s="60" customFormat="1" x14ac:dyDescent="0.25">
      <c r="A70" s="70"/>
      <c r="B70" s="7"/>
      <c r="C70" s="8" t="s">
        <v>154</v>
      </c>
      <c r="D70" s="12" t="s">
        <v>164</v>
      </c>
      <c r="E70" s="117">
        <v>11493.8</v>
      </c>
      <c r="F70" s="117">
        <f>'POSEBNI DIO'!D112</f>
        <v>124182</v>
      </c>
      <c r="G70" s="117">
        <f>'POSEBNI DIO'!E112</f>
        <v>0</v>
      </c>
      <c r="H70" s="117">
        <f>'POSEBNI DIO'!F112</f>
        <v>0</v>
      </c>
      <c r="I70" s="117">
        <f>'POSEBNI DIO'!G112</f>
        <v>0</v>
      </c>
    </row>
    <row r="71" spans="1:11" s="60" customFormat="1" ht="38.25" x14ac:dyDescent="0.25">
      <c r="A71" s="70"/>
      <c r="B71" s="7"/>
      <c r="C71" s="8" t="s">
        <v>120</v>
      </c>
      <c r="D71" s="12" t="s">
        <v>165</v>
      </c>
      <c r="E71" s="117">
        <f>'POSEBNI DIO'!C42</f>
        <v>13044</v>
      </c>
      <c r="F71" s="117">
        <f>'POSEBNI DIO'!D42</f>
        <v>8730</v>
      </c>
      <c r="G71" s="117">
        <f>'POSEBNI DIO'!E42</f>
        <v>0</v>
      </c>
      <c r="H71" s="117">
        <f>'POSEBNI DIO'!F42</f>
        <v>0</v>
      </c>
      <c r="I71" s="117">
        <f>'POSEBNI DIO'!G42</f>
        <v>0</v>
      </c>
    </row>
    <row r="72" spans="1:11" s="60" customFormat="1" ht="38.25" x14ac:dyDescent="0.25">
      <c r="A72" s="70"/>
      <c r="B72" s="18"/>
      <c r="C72" s="8" t="s">
        <v>118</v>
      </c>
      <c r="D72" s="12" t="s">
        <v>123</v>
      </c>
      <c r="E72" s="117">
        <f>'POSEBNI DIO'!C39</f>
        <v>0</v>
      </c>
      <c r="F72" s="117">
        <v>0</v>
      </c>
      <c r="G72" s="117">
        <v>0</v>
      </c>
      <c r="H72" s="117">
        <v>0</v>
      </c>
      <c r="I72" s="117">
        <v>0</v>
      </c>
    </row>
    <row r="73" spans="1:11" s="60" customFormat="1" ht="25.5" x14ac:dyDescent="0.25">
      <c r="A73" s="70"/>
      <c r="B73" s="7"/>
      <c r="C73" s="8" t="s">
        <v>103</v>
      </c>
      <c r="D73" s="11" t="s">
        <v>104</v>
      </c>
      <c r="E73" s="117">
        <f>'POSEBNI DIO'!C76</f>
        <v>1327.23</v>
      </c>
      <c r="F73" s="117">
        <f>'POSEBNI DIO'!D76</f>
        <v>1328</v>
      </c>
      <c r="G73" s="117">
        <f>'POSEBNI DIO'!E76</f>
        <v>8700</v>
      </c>
      <c r="H73" s="117">
        <f>'POSEBNI DIO'!F76</f>
        <v>8700</v>
      </c>
      <c r="I73" s="117">
        <f>'POSEBNI DIO'!G76</f>
        <v>8700</v>
      </c>
    </row>
    <row r="74" spans="1:11" s="60" customFormat="1" x14ac:dyDescent="0.25">
      <c r="A74" s="70"/>
      <c r="B74" s="18"/>
      <c r="C74" s="8" t="s">
        <v>111</v>
      </c>
      <c r="D74" s="11" t="s">
        <v>112</v>
      </c>
      <c r="E74" s="117">
        <f>'POSEBNI DIO'!C81</f>
        <v>530.89</v>
      </c>
      <c r="F74" s="117">
        <f>'POSEBNI DIO'!D81</f>
        <v>1031</v>
      </c>
      <c r="G74" s="117">
        <f>'POSEBNI DIO'!E81</f>
        <v>2000</v>
      </c>
      <c r="H74" s="117">
        <f>'POSEBNI DIO'!F81</f>
        <v>2000</v>
      </c>
      <c r="I74" s="117">
        <f>'POSEBNI DIO'!G81</f>
        <v>2000</v>
      </c>
    </row>
    <row r="75" spans="1:11" s="60" customFormat="1" ht="25.5" x14ac:dyDescent="0.25">
      <c r="A75" s="70"/>
      <c r="B75" s="18"/>
      <c r="C75" s="8" t="s">
        <v>124</v>
      </c>
      <c r="D75" s="11" t="s">
        <v>125</v>
      </c>
      <c r="E75" s="117">
        <f>'POSEBNI DIO'!C89</f>
        <v>663.61</v>
      </c>
      <c r="F75" s="117">
        <f>'POSEBNI DIO'!D89</f>
        <v>300</v>
      </c>
      <c r="G75" s="117">
        <f>'POSEBNI DIO'!E89</f>
        <v>200</v>
      </c>
      <c r="H75" s="117">
        <f>'POSEBNI DIO'!F89</f>
        <v>200</v>
      </c>
      <c r="I75" s="117">
        <f>'POSEBNI DIO'!G89</f>
        <v>200</v>
      </c>
    </row>
    <row r="76" spans="1:11" s="60" customFormat="1" x14ac:dyDescent="0.25">
      <c r="A76" s="70"/>
      <c r="B76" s="7">
        <v>34</v>
      </c>
      <c r="C76" s="8"/>
      <c r="D76" s="7" t="s">
        <v>129</v>
      </c>
      <c r="E76" s="117">
        <f>E77+E78+E79</f>
        <v>557.42999999999995</v>
      </c>
      <c r="F76" s="117">
        <f>F77++F78+F79</f>
        <v>531</v>
      </c>
      <c r="G76" s="117">
        <f t="shared" ref="G76:I76" si="27">G77++G78+G79</f>
        <v>65</v>
      </c>
      <c r="H76" s="117">
        <f t="shared" si="27"/>
        <v>65</v>
      </c>
      <c r="I76" s="117">
        <f t="shared" si="27"/>
        <v>65</v>
      </c>
    </row>
    <row r="77" spans="1:11" s="60" customFormat="1" x14ac:dyDescent="0.25">
      <c r="A77" s="70"/>
      <c r="B77" s="7"/>
      <c r="C77" s="64" t="s">
        <v>116</v>
      </c>
      <c r="D77" s="12" t="s">
        <v>117</v>
      </c>
      <c r="E77" s="117">
        <f>'POSEBNI DIO'!C55</f>
        <v>530.89</v>
      </c>
      <c r="F77" s="117">
        <f>'POSEBNI DIO'!D55</f>
        <v>531</v>
      </c>
      <c r="G77" s="117">
        <v>0</v>
      </c>
      <c r="H77" s="117">
        <v>0</v>
      </c>
      <c r="I77" s="117">
        <v>0</v>
      </c>
    </row>
    <row r="78" spans="1:11" s="60" customFormat="1" x14ac:dyDescent="0.25">
      <c r="A78" s="70"/>
      <c r="B78" s="7"/>
      <c r="C78" s="8" t="s">
        <v>106</v>
      </c>
      <c r="D78" s="11" t="s">
        <v>107</v>
      </c>
      <c r="E78" s="117">
        <f>'POSEBNI DIO'!C59</f>
        <v>26.54</v>
      </c>
      <c r="F78" s="117">
        <v>0</v>
      </c>
      <c r="G78" s="117">
        <f>'POSEBNI DIO'!E59</f>
        <v>65</v>
      </c>
      <c r="H78" s="117">
        <f>'POSEBNI DIO'!F59</f>
        <v>65</v>
      </c>
      <c r="I78" s="117">
        <f>'POSEBNI DIO'!G59</f>
        <v>65</v>
      </c>
    </row>
    <row r="79" spans="1:11" s="60" customFormat="1" x14ac:dyDescent="0.25">
      <c r="A79" s="70"/>
      <c r="B79" s="7"/>
      <c r="C79" s="8" t="s">
        <v>101</v>
      </c>
      <c r="D79" s="11" t="s">
        <v>102</v>
      </c>
      <c r="E79" s="117">
        <f>'POSEBNI DIO'!C69</f>
        <v>0</v>
      </c>
      <c r="F79" s="117">
        <f>'POSEBNI DIO'!D69</f>
        <v>0</v>
      </c>
      <c r="G79" s="117">
        <f>'POSEBNI DIO'!E69</f>
        <v>0</v>
      </c>
      <c r="H79" s="117">
        <f>'POSEBNI DIO'!F69</f>
        <v>0</v>
      </c>
      <c r="I79" s="117">
        <f>'POSEBNI DIO'!G69</f>
        <v>0</v>
      </c>
    </row>
    <row r="80" spans="1:11" s="60" customFormat="1" ht="38.25" x14ac:dyDescent="0.25">
      <c r="A80" s="70"/>
      <c r="B80" s="7">
        <v>37</v>
      </c>
      <c r="C80" s="8"/>
      <c r="D80" s="65" t="s">
        <v>74</v>
      </c>
      <c r="E80" s="117">
        <f t="shared" ref="E80:I80" si="28">E81</f>
        <v>0</v>
      </c>
      <c r="F80" s="117">
        <f t="shared" si="28"/>
        <v>0</v>
      </c>
      <c r="G80" s="117">
        <f t="shared" si="28"/>
        <v>0</v>
      </c>
      <c r="H80" s="117">
        <f t="shared" si="28"/>
        <v>0</v>
      </c>
      <c r="I80" s="117">
        <f t="shared" si="28"/>
        <v>0</v>
      </c>
    </row>
    <row r="81" spans="1:9" s="60" customFormat="1" x14ac:dyDescent="0.25">
      <c r="A81" s="70"/>
      <c r="B81" s="7"/>
      <c r="C81" s="8" t="s">
        <v>101</v>
      </c>
      <c r="D81" s="11" t="s">
        <v>102</v>
      </c>
      <c r="E81" s="117">
        <f>'POSEBNI DIO'!C70</f>
        <v>0</v>
      </c>
      <c r="F81" s="117">
        <f>'POSEBNI DIO'!D70</f>
        <v>0</v>
      </c>
      <c r="G81" s="117">
        <f>'POSEBNI DIO'!E70</f>
        <v>0</v>
      </c>
      <c r="H81" s="117">
        <f>'POSEBNI DIO'!F70</f>
        <v>0</v>
      </c>
      <c r="I81" s="117">
        <f>'POSEBNI DIO'!G70</f>
        <v>0</v>
      </c>
    </row>
    <row r="82" spans="1:9" s="59" customFormat="1" ht="25.5" x14ac:dyDescent="0.25">
      <c r="A82" s="71">
        <v>4</v>
      </c>
      <c r="B82" s="9"/>
      <c r="C82" s="9"/>
      <c r="D82" s="16" t="s">
        <v>25</v>
      </c>
      <c r="E82" s="116">
        <f t="shared" ref="E82:I82" si="29">E83</f>
        <v>44462.130000000005</v>
      </c>
      <c r="F82" s="116">
        <f t="shared" si="29"/>
        <v>301929</v>
      </c>
      <c r="G82" s="116">
        <f t="shared" si="29"/>
        <v>69160</v>
      </c>
      <c r="H82" s="116">
        <f t="shared" si="29"/>
        <v>69160</v>
      </c>
      <c r="I82" s="116">
        <f t="shared" si="29"/>
        <v>69160</v>
      </c>
    </row>
    <row r="83" spans="1:9" s="60" customFormat="1" ht="38.25" x14ac:dyDescent="0.25">
      <c r="A83" s="56"/>
      <c r="B83" s="10">
        <v>42</v>
      </c>
      <c r="C83" s="10"/>
      <c r="D83" s="17" t="s">
        <v>130</v>
      </c>
      <c r="E83" s="117">
        <f t="shared" ref="E83:F83" si="30">SUM(E84:E90)</f>
        <v>44462.130000000005</v>
      </c>
      <c r="F83" s="117">
        <f t="shared" si="30"/>
        <v>301929</v>
      </c>
      <c r="G83" s="117">
        <f t="shared" ref="G83:I83" si="31">SUM(G84:G90)</f>
        <v>69160</v>
      </c>
      <c r="H83" s="117">
        <f t="shared" si="31"/>
        <v>69160</v>
      </c>
      <c r="I83" s="117">
        <f t="shared" si="31"/>
        <v>69160</v>
      </c>
    </row>
    <row r="84" spans="1:9" s="60" customFormat="1" x14ac:dyDescent="0.25">
      <c r="A84" s="33"/>
      <c r="B84" s="68"/>
      <c r="C84" s="8" t="s">
        <v>106</v>
      </c>
      <c r="D84" s="11" t="s">
        <v>107</v>
      </c>
      <c r="E84" s="123">
        <f>'POSEBNI DIO'!C61</f>
        <v>663.61</v>
      </c>
      <c r="F84" s="123">
        <f>'POSEBNI DIO'!D61</f>
        <v>5665</v>
      </c>
      <c r="G84" s="123">
        <f>'POSEBNI DIO'!E61</f>
        <v>5000</v>
      </c>
      <c r="H84" s="123">
        <f>'POSEBNI DIO'!F61</f>
        <v>5000</v>
      </c>
      <c r="I84" s="123">
        <f>'POSEBNI DIO'!G61</f>
        <v>5000</v>
      </c>
    </row>
    <row r="85" spans="1:9" x14ac:dyDescent="0.25">
      <c r="A85" s="72"/>
      <c r="B85" s="69"/>
      <c r="C85" s="8" t="s">
        <v>101</v>
      </c>
      <c r="D85" s="11" t="s">
        <v>102</v>
      </c>
      <c r="E85" s="124">
        <f>'POSEBNI DIO'!C72</f>
        <v>20572.03</v>
      </c>
      <c r="F85" s="124">
        <f>'POSEBNI DIO'!D72</f>
        <v>20572</v>
      </c>
      <c r="G85" s="124">
        <v>5250</v>
      </c>
      <c r="H85" s="124">
        <v>5250</v>
      </c>
      <c r="I85" s="124">
        <v>5250</v>
      </c>
    </row>
    <row r="86" spans="1:9" s="60" customFormat="1" x14ac:dyDescent="0.25">
      <c r="A86" s="70"/>
      <c r="B86" s="7"/>
      <c r="C86" s="8" t="s">
        <v>154</v>
      </c>
      <c r="D86" s="12" t="s">
        <v>163</v>
      </c>
      <c r="E86" s="117">
        <f>'POSEBNI DIO'!C114</f>
        <v>0</v>
      </c>
      <c r="F86" s="117">
        <f>'POSEBNI DIO'!D114</f>
        <v>132558</v>
      </c>
      <c r="G86" s="117">
        <v>0</v>
      </c>
      <c r="H86" s="117">
        <v>0</v>
      </c>
      <c r="I86" s="117">
        <v>0</v>
      </c>
    </row>
    <row r="87" spans="1:9" ht="25.5" x14ac:dyDescent="0.25">
      <c r="A87" s="72"/>
      <c r="B87" s="69"/>
      <c r="C87" s="8" t="s">
        <v>103</v>
      </c>
      <c r="D87" s="11" t="s">
        <v>104</v>
      </c>
      <c r="E87" s="124">
        <f>'POSEBNI DIO'!C47+'POSEBNI DIO'!C78</f>
        <v>23226.49</v>
      </c>
      <c r="F87" s="124">
        <f>'POSEBNI DIO'!D47+'POSEBNI DIO'!D78</f>
        <v>30804</v>
      </c>
      <c r="G87" s="124">
        <f>'POSEBNI DIO'!E47+'POSEBNI DIO'!E78</f>
        <v>17000</v>
      </c>
      <c r="H87" s="124">
        <f>'POSEBNI DIO'!F47+'POSEBNI DIO'!F78</f>
        <v>17000</v>
      </c>
      <c r="I87" s="124">
        <f>'POSEBNI DIO'!G47+'POSEBNI DIO'!G78</f>
        <v>17000</v>
      </c>
    </row>
    <row r="88" spans="1:9" x14ac:dyDescent="0.25">
      <c r="A88" s="72"/>
      <c r="B88" s="69"/>
      <c r="C88" s="8" t="s">
        <v>116</v>
      </c>
      <c r="D88" s="11" t="s">
        <v>167</v>
      </c>
      <c r="E88" s="124">
        <f>'POSEBNI DIO'!C109+'POSEBNI DIO'!C122</f>
        <v>0</v>
      </c>
      <c r="F88" s="124">
        <v>29608</v>
      </c>
      <c r="G88" s="124">
        <v>19800</v>
      </c>
      <c r="H88" s="124">
        <v>19800</v>
      </c>
      <c r="I88" s="124">
        <v>19800</v>
      </c>
    </row>
    <row r="89" spans="1:9" x14ac:dyDescent="0.25">
      <c r="A89" s="72"/>
      <c r="B89" s="69"/>
      <c r="C89" s="66" t="s">
        <v>115</v>
      </c>
      <c r="D89" s="67" t="s">
        <v>56</v>
      </c>
      <c r="E89" s="124">
        <f>'POSEBNI DIO'!C86</f>
        <v>0</v>
      </c>
      <c r="F89" s="124">
        <v>82722</v>
      </c>
      <c r="G89" s="124">
        <v>21810</v>
      </c>
      <c r="H89" s="124">
        <v>21810</v>
      </c>
      <c r="I89" s="124">
        <v>21810</v>
      </c>
    </row>
    <row r="90" spans="1:9" s="60" customFormat="1" x14ac:dyDescent="0.25">
      <c r="A90" s="70"/>
      <c r="B90" s="18"/>
      <c r="C90" s="167" t="s">
        <v>168</v>
      </c>
      <c r="D90" s="11" t="s">
        <v>169</v>
      </c>
      <c r="E90" s="117">
        <f>'POSEBNI DIO'!C91</f>
        <v>0</v>
      </c>
      <c r="F90" s="117">
        <f>'POSEBNI DIO'!D91</f>
        <v>0</v>
      </c>
      <c r="G90" s="117">
        <v>300</v>
      </c>
      <c r="H90" s="117">
        <v>300</v>
      </c>
      <c r="I90" s="117">
        <v>300</v>
      </c>
    </row>
    <row r="91" spans="1:9" s="59" customFormat="1" x14ac:dyDescent="0.25">
      <c r="A91" s="71">
        <v>9</v>
      </c>
      <c r="B91" s="9"/>
      <c r="C91" s="9"/>
      <c r="D91" s="16" t="s">
        <v>52</v>
      </c>
      <c r="E91" s="116">
        <f>E92</f>
        <v>0</v>
      </c>
      <c r="F91" s="116">
        <f t="shared" ref="F91:I91" si="32">F92</f>
        <v>0</v>
      </c>
      <c r="G91" s="116">
        <f t="shared" si="32"/>
        <v>0</v>
      </c>
      <c r="H91" s="116">
        <f t="shared" si="32"/>
        <v>0</v>
      </c>
      <c r="I91" s="116">
        <f t="shared" si="32"/>
        <v>0</v>
      </c>
    </row>
    <row r="92" spans="1:9" s="60" customFormat="1" x14ac:dyDescent="0.25">
      <c r="A92" s="56"/>
      <c r="B92" s="10">
        <v>92</v>
      </c>
      <c r="C92" s="10"/>
      <c r="D92" s="17" t="s">
        <v>54</v>
      </c>
      <c r="E92" s="117">
        <f>SUM(E93:E94)</f>
        <v>0</v>
      </c>
      <c r="F92" s="117">
        <f t="shared" ref="F92" si="33">SUM(F93:F94)</f>
        <v>0</v>
      </c>
      <c r="G92" s="117">
        <v>0</v>
      </c>
      <c r="H92" s="117">
        <f t="shared" ref="H92:I92" si="34">SUM(H93:H94)</f>
        <v>0</v>
      </c>
      <c r="I92" s="117">
        <f t="shared" si="34"/>
        <v>0</v>
      </c>
    </row>
    <row r="93" spans="1:9" s="60" customFormat="1" ht="25.5" x14ac:dyDescent="0.25">
      <c r="A93" s="56"/>
      <c r="B93" s="10"/>
      <c r="C93" s="8" t="s">
        <v>101</v>
      </c>
      <c r="D93" s="12" t="s">
        <v>119</v>
      </c>
      <c r="E93" s="117"/>
      <c r="F93" s="117">
        <v>0</v>
      </c>
      <c r="G93" s="117">
        <v>0</v>
      </c>
      <c r="H93" s="117">
        <v>0</v>
      </c>
      <c r="I93" s="117">
        <v>0</v>
      </c>
    </row>
    <row r="94" spans="1:9" s="60" customFormat="1" ht="26.25" thickBot="1" x14ac:dyDescent="0.3">
      <c r="A94" s="81"/>
      <c r="B94" s="82"/>
      <c r="C94" s="73" t="s">
        <v>100</v>
      </c>
      <c r="D94" s="74" t="s">
        <v>109</v>
      </c>
      <c r="E94" s="121"/>
      <c r="F94" s="121">
        <v>0</v>
      </c>
      <c r="G94" s="121">
        <v>0</v>
      </c>
      <c r="H94" s="121">
        <v>0</v>
      </c>
      <c r="I94" s="121">
        <v>0</v>
      </c>
    </row>
  </sheetData>
  <mergeCells count="5">
    <mergeCell ref="A19:I19"/>
    <mergeCell ref="A55:I55"/>
    <mergeCell ref="A15:I15"/>
    <mergeCell ref="A17:I17"/>
    <mergeCell ref="A13:J1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rowBreaks count="2" manualBreakCount="2">
    <brk id="54" max="16383" man="1"/>
    <brk id="79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352425</xdr:colOff>
                <xdr:row>0</xdr:row>
                <xdr:rowOff>76200</xdr:rowOff>
              </from>
              <to>
                <xdr:col>1</xdr:col>
                <xdr:colOff>304800</xdr:colOff>
                <xdr:row>3</xdr:row>
                <xdr:rowOff>95250</xdr:rowOff>
              </to>
            </anchor>
          </objectPr>
        </oleObject>
      </mc:Choice>
      <mc:Fallback>
        <oleObject progId="Word.Picture.8" shapeId="3073" r:id="rId4"/>
      </mc:Fallback>
    </mc:AlternateContent>
    <mc:AlternateContent xmlns:mc="http://schemas.openxmlformats.org/markup-compatibility/2006">
      <mc:Choice Requires="x14">
        <oleObject progId="Word.Picture.8" shapeId="3075" r:id="rId6">
          <objectPr defaultSize="0" autoPict="0" r:id="rId5">
            <anchor moveWithCells="1" sizeWithCells="1">
              <from>
                <xdr:col>0</xdr:col>
                <xdr:colOff>352425</xdr:colOff>
                <xdr:row>0</xdr:row>
                <xdr:rowOff>76200</xdr:rowOff>
              </from>
              <to>
                <xdr:col>1</xdr:col>
                <xdr:colOff>228600</xdr:colOff>
                <xdr:row>3</xdr:row>
                <xdr:rowOff>95250</xdr:rowOff>
              </to>
            </anchor>
          </objectPr>
        </oleObject>
      </mc:Choice>
      <mc:Fallback>
        <oleObject progId="Word.Picture.8" shapeId="3075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workbookViewId="0">
      <selection activeCell="A12" sqref="A12"/>
    </sheetView>
  </sheetViews>
  <sheetFormatPr defaultRowHeight="15" x14ac:dyDescent="0.25"/>
  <cols>
    <col min="1" max="1" width="37.7109375" customWidth="1"/>
    <col min="2" max="6" width="25.28515625" style="26" customWidth="1"/>
  </cols>
  <sheetData>
    <row r="1" spans="1:21" s="93" customFormat="1" ht="12.75" x14ac:dyDescent="0.2">
      <c r="F1" s="98"/>
    </row>
    <row r="2" spans="1:21" s="93" customFormat="1" ht="12.75" x14ac:dyDescent="0.2">
      <c r="F2" s="98"/>
    </row>
    <row r="3" spans="1:21" s="93" customFormat="1" ht="12.75" x14ac:dyDescent="0.2">
      <c r="F3" s="98"/>
      <c r="S3" s="94"/>
      <c r="T3" s="94"/>
      <c r="U3" s="94"/>
    </row>
    <row r="4" spans="1:21" s="93" customFormat="1" ht="12.75" x14ac:dyDescent="0.2">
      <c r="F4" s="98"/>
    </row>
    <row r="5" spans="1:21" s="93" customFormat="1" ht="15.75" x14ac:dyDescent="0.25">
      <c r="A5" s="95" t="s">
        <v>132</v>
      </c>
      <c r="B5" s="95"/>
      <c r="C5" s="95"/>
      <c r="D5" s="95"/>
      <c r="E5" s="96"/>
      <c r="F5" s="99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1" s="93" customFormat="1" ht="15.75" x14ac:dyDescent="0.25">
      <c r="A6" s="95" t="s">
        <v>133</v>
      </c>
      <c r="B6" s="95"/>
      <c r="C6" s="95"/>
      <c r="D6" s="95"/>
      <c r="E6" s="96"/>
      <c r="F6" s="99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s="93" customFormat="1" ht="15.75" x14ac:dyDescent="0.25">
      <c r="A7" s="95" t="s">
        <v>138</v>
      </c>
      <c r="B7" s="95"/>
      <c r="C7" s="95"/>
      <c r="D7" s="95"/>
      <c r="E7" s="96"/>
      <c r="F7" s="99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s="93" customFormat="1" ht="15.75" x14ac:dyDescent="0.25">
      <c r="A8" s="95" t="s">
        <v>139</v>
      </c>
      <c r="B8" s="95"/>
      <c r="C8" s="95"/>
      <c r="D8" s="95"/>
      <c r="E8" s="96"/>
      <c r="F8" s="99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s="93" customFormat="1" ht="18.75" x14ac:dyDescent="0.3">
      <c r="A9" s="171" t="s">
        <v>140</v>
      </c>
      <c r="B9" s="170"/>
      <c r="C9" s="170"/>
      <c r="D9" s="170"/>
      <c r="E9" s="96"/>
      <c r="F9" s="99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</row>
    <row r="10" spans="1:21" s="93" customFormat="1" ht="18.75" x14ac:dyDescent="0.3">
      <c r="A10" s="171" t="s">
        <v>170</v>
      </c>
      <c r="B10" s="170"/>
      <c r="C10" s="170"/>
      <c r="D10" s="170"/>
      <c r="E10" s="96"/>
      <c r="F10" s="99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1:21" s="93" customFormat="1" ht="15.75" x14ac:dyDescent="0.25">
      <c r="A11" s="95" t="s">
        <v>171</v>
      </c>
      <c r="B11" s="95"/>
      <c r="C11" s="95"/>
      <c r="D11" s="95"/>
      <c r="E11" s="96"/>
      <c r="F11" s="99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s="93" customFormat="1" ht="15.75" x14ac:dyDescent="0.25">
      <c r="A12" s="95"/>
      <c r="B12" s="101"/>
      <c r="C12" s="101"/>
      <c r="D12" s="101"/>
      <c r="E12" s="99"/>
      <c r="F12" s="99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ht="42" customHeight="1" x14ac:dyDescent="0.25">
      <c r="A13" s="229" t="s">
        <v>151</v>
      </c>
      <c r="B13" s="229"/>
      <c r="C13" s="229"/>
      <c r="D13" s="229"/>
      <c r="E13" s="229"/>
      <c r="F13" s="229"/>
      <c r="G13" s="229"/>
      <c r="H13" s="229"/>
      <c r="I13" s="229"/>
      <c r="J13" s="229"/>
    </row>
    <row r="14" spans="1:21" ht="18" customHeight="1" x14ac:dyDescent="0.25">
      <c r="A14" s="3"/>
      <c r="B14" s="25"/>
      <c r="C14" s="25"/>
      <c r="D14" s="25"/>
      <c r="E14" s="25"/>
      <c r="F14" s="25"/>
    </row>
    <row r="15" spans="1:21" ht="15.75" x14ac:dyDescent="0.25">
      <c r="A15" s="229" t="s">
        <v>33</v>
      </c>
      <c r="B15" s="229"/>
      <c r="C15" s="229"/>
      <c r="D15" s="229"/>
      <c r="E15" s="231"/>
      <c r="F15" s="231"/>
    </row>
    <row r="16" spans="1:21" ht="18" x14ac:dyDescent="0.25">
      <c r="A16" s="3"/>
      <c r="B16" s="25"/>
      <c r="C16" s="25"/>
      <c r="D16" s="25"/>
      <c r="E16" s="58"/>
      <c r="F16" s="58"/>
    </row>
    <row r="17" spans="1:6" ht="18" customHeight="1" x14ac:dyDescent="0.25">
      <c r="A17" s="229" t="s">
        <v>15</v>
      </c>
      <c r="B17" s="232"/>
      <c r="C17" s="232"/>
      <c r="D17" s="232"/>
      <c r="E17" s="232"/>
      <c r="F17" s="232"/>
    </row>
    <row r="18" spans="1:6" ht="18" x14ac:dyDescent="0.25">
      <c r="A18" s="3"/>
      <c r="B18" s="25"/>
      <c r="C18" s="25"/>
      <c r="D18" s="25"/>
      <c r="E18" s="58"/>
      <c r="F18" s="58"/>
    </row>
    <row r="19" spans="1:6" ht="15.75" x14ac:dyDescent="0.25">
      <c r="A19" s="229" t="s">
        <v>26</v>
      </c>
      <c r="B19" s="230"/>
      <c r="C19" s="230"/>
      <c r="D19" s="230"/>
      <c r="E19" s="230"/>
      <c r="F19" s="230"/>
    </row>
    <row r="20" spans="1:6" ht="18.75" thickBot="1" x14ac:dyDescent="0.3">
      <c r="A20" s="3"/>
      <c r="B20" s="25"/>
      <c r="C20" s="25"/>
      <c r="D20" s="25"/>
      <c r="E20" s="58"/>
      <c r="F20" s="58"/>
    </row>
    <row r="21" spans="1:6" ht="26.25" thickBot="1" x14ac:dyDescent="0.3">
      <c r="A21" s="55" t="s">
        <v>27</v>
      </c>
      <c r="B21" s="78" t="s">
        <v>153</v>
      </c>
      <c r="C21" s="78" t="s">
        <v>143</v>
      </c>
      <c r="D21" s="78" t="s">
        <v>136</v>
      </c>
      <c r="E21" s="78" t="s">
        <v>42</v>
      </c>
      <c r="F21" s="79" t="s">
        <v>137</v>
      </c>
    </row>
    <row r="22" spans="1:6" s="57" customFormat="1" ht="15.75" customHeight="1" x14ac:dyDescent="0.25">
      <c r="A22" s="54" t="s">
        <v>28</v>
      </c>
      <c r="B22" s="112">
        <f>B23</f>
        <v>1375141.37</v>
      </c>
      <c r="C22" s="112">
        <f t="shared" ref="C22:F24" si="0">C23</f>
        <v>1790250.28</v>
      </c>
      <c r="D22" s="112">
        <f t="shared" si="0"/>
        <v>1555705</v>
      </c>
      <c r="E22" s="112">
        <f t="shared" si="0"/>
        <v>1555705</v>
      </c>
      <c r="F22" s="153">
        <f t="shared" si="0"/>
        <v>1555705</v>
      </c>
    </row>
    <row r="23" spans="1:6" s="57" customFormat="1" ht="15.75" customHeight="1" x14ac:dyDescent="0.25">
      <c r="A23" s="51" t="s">
        <v>97</v>
      </c>
      <c r="B23" s="113">
        <f>B24</f>
        <v>1375141.37</v>
      </c>
      <c r="C23" s="113">
        <f t="shared" si="0"/>
        <v>1790250.28</v>
      </c>
      <c r="D23" s="113">
        <f t="shared" si="0"/>
        <v>1555705</v>
      </c>
      <c r="E23" s="113">
        <f t="shared" si="0"/>
        <v>1555705</v>
      </c>
      <c r="F23" s="154">
        <f t="shared" si="0"/>
        <v>1555705</v>
      </c>
    </row>
    <row r="24" spans="1:6" ht="25.5" x14ac:dyDescent="0.25">
      <c r="A24" s="52" t="s">
        <v>98</v>
      </c>
      <c r="B24" s="111">
        <f>B25</f>
        <v>1375141.37</v>
      </c>
      <c r="C24" s="111">
        <f t="shared" si="0"/>
        <v>1790250.28</v>
      </c>
      <c r="D24" s="111">
        <f t="shared" si="0"/>
        <v>1555705</v>
      </c>
      <c r="E24" s="111">
        <f t="shared" si="0"/>
        <v>1555705</v>
      </c>
      <c r="F24" s="155">
        <f t="shared" si="0"/>
        <v>1555705</v>
      </c>
    </row>
    <row r="25" spans="1:6" ht="15.75" thickBot="1" x14ac:dyDescent="0.3">
      <c r="A25" s="53" t="s">
        <v>99</v>
      </c>
      <c r="B25" s="114">
        <f>'POSEBNI DIO'!C23</f>
        <v>1375141.37</v>
      </c>
      <c r="C25" s="114">
        <f>'POSEBNI DIO'!D23</f>
        <v>1790250.28</v>
      </c>
      <c r="D25" s="114">
        <f>'POSEBNI DIO'!E23</f>
        <v>1555705</v>
      </c>
      <c r="E25" s="114">
        <f>'POSEBNI DIO'!F23</f>
        <v>1555705</v>
      </c>
      <c r="F25" s="156">
        <f>'POSEBNI DIO'!G23</f>
        <v>1555705</v>
      </c>
    </row>
  </sheetData>
  <mergeCells count="4">
    <mergeCell ref="A15:F15"/>
    <mergeCell ref="A17:F17"/>
    <mergeCell ref="A19:F19"/>
    <mergeCell ref="A13:J13"/>
  </mergeCells>
  <pageMargins left="0.7" right="0.7" top="0.75" bottom="0.75" header="0.3" footer="0.3"/>
  <pageSetup paperSize="9" scale="67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0</xdr:col>
                <xdr:colOff>438150</xdr:colOff>
                <xdr:row>0</xdr:row>
                <xdr:rowOff>76200</xdr:rowOff>
              </from>
              <to>
                <xdr:col>0</xdr:col>
                <xdr:colOff>857250</xdr:colOff>
                <xdr:row>3</xdr:row>
                <xdr:rowOff>95250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opLeftCell="A7" workbookViewId="0">
      <selection activeCell="A12" sqref="A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style="128" customWidth="1"/>
  </cols>
  <sheetData>
    <row r="1" spans="1:21" s="93" customFormat="1" ht="12.75" x14ac:dyDescent="0.2">
      <c r="E1" s="125"/>
      <c r="F1" s="125"/>
      <c r="G1" s="125"/>
      <c r="H1" s="125"/>
      <c r="I1" s="125"/>
    </row>
    <row r="2" spans="1:21" s="93" customFormat="1" ht="12.75" x14ac:dyDescent="0.2">
      <c r="E2" s="125"/>
      <c r="F2" s="125"/>
      <c r="G2" s="125"/>
      <c r="H2" s="125"/>
      <c r="I2" s="125"/>
    </row>
    <row r="3" spans="1:21" s="93" customFormat="1" ht="12.75" x14ac:dyDescent="0.2">
      <c r="E3" s="125"/>
      <c r="F3" s="125"/>
      <c r="G3" s="125"/>
      <c r="H3" s="125"/>
      <c r="I3" s="125"/>
      <c r="S3" s="94"/>
      <c r="T3" s="94"/>
      <c r="U3" s="94"/>
    </row>
    <row r="4" spans="1:21" s="93" customFormat="1" ht="12.75" x14ac:dyDescent="0.2">
      <c r="E4" s="125"/>
      <c r="F4" s="125"/>
      <c r="G4" s="125"/>
      <c r="H4" s="125"/>
      <c r="I4" s="125"/>
    </row>
    <row r="5" spans="1:21" s="93" customFormat="1" ht="15.75" x14ac:dyDescent="0.25">
      <c r="A5" s="95" t="s">
        <v>132</v>
      </c>
      <c r="B5" s="95"/>
      <c r="C5" s="95"/>
      <c r="D5" s="95"/>
      <c r="E5" s="126"/>
      <c r="F5" s="126"/>
      <c r="G5" s="126"/>
      <c r="H5" s="126"/>
      <c r="I5" s="12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1" s="93" customFormat="1" ht="15.75" x14ac:dyDescent="0.25">
      <c r="A6" s="95" t="s">
        <v>133</v>
      </c>
      <c r="B6" s="95"/>
      <c r="C6" s="95"/>
      <c r="D6" s="95"/>
      <c r="E6" s="126"/>
      <c r="F6" s="126"/>
      <c r="G6" s="126"/>
      <c r="H6" s="126"/>
      <c r="I6" s="12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s="93" customFormat="1" ht="15.75" x14ac:dyDescent="0.25">
      <c r="A7" s="95" t="s">
        <v>138</v>
      </c>
      <c r="B7" s="95"/>
      <c r="C7" s="95"/>
      <c r="D7" s="95"/>
      <c r="E7" s="126"/>
      <c r="F7" s="126"/>
      <c r="G7" s="126"/>
      <c r="H7" s="126"/>
      <c r="I7" s="12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s="93" customFormat="1" ht="15.75" x14ac:dyDescent="0.25">
      <c r="A8" s="95" t="s">
        <v>139</v>
      </c>
      <c r="B8" s="95"/>
      <c r="C8" s="95"/>
      <c r="D8" s="95"/>
      <c r="E8" s="126"/>
      <c r="F8" s="126"/>
      <c r="G8" s="126"/>
      <c r="H8" s="126"/>
      <c r="I8" s="12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s="93" customFormat="1" ht="15.75" x14ac:dyDescent="0.25">
      <c r="A9" s="97" t="s">
        <v>140</v>
      </c>
      <c r="B9" s="95"/>
      <c r="C9" s="95"/>
      <c r="D9" s="95"/>
      <c r="E9" s="126"/>
      <c r="F9" s="126"/>
      <c r="G9" s="126"/>
      <c r="H9" s="126"/>
      <c r="I9" s="12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</row>
    <row r="10" spans="1:21" s="93" customFormat="1" ht="15.75" x14ac:dyDescent="0.25">
      <c r="A10" s="97" t="s">
        <v>170</v>
      </c>
      <c r="B10" s="95"/>
      <c r="C10" s="95"/>
      <c r="D10" s="95"/>
      <c r="E10" s="126"/>
      <c r="F10" s="126"/>
      <c r="G10" s="126"/>
      <c r="H10" s="126"/>
      <c r="I10" s="12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1:21" s="93" customFormat="1" ht="15.75" x14ac:dyDescent="0.25">
      <c r="A11" s="95" t="s">
        <v>173</v>
      </c>
      <c r="B11" s="95"/>
      <c r="C11" s="95"/>
      <c r="D11" s="95"/>
      <c r="E11" s="126"/>
      <c r="F11" s="126"/>
      <c r="G11" s="126"/>
      <c r="H11" s="126"/>
      <c r="I11" s="12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s="93" customFormat="1" ht="15.75" x14ac:dyDescent="0.25">
      <c r="A12" s="95"/>
      <c r="B12" s="95"/>
      <c r="C12" s="95"/>
      <c r="D12" s="95"/>
      <c r="E12" s="126"/>
      <c r="F12" s="126"/>
      <c r="G12" s="126"/>
      <c r="H12" s="126"/>
      <c r="I12" s="12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ht="42" customHeight="1" x14ac:dyDescent="0.25">
      <c r="A13" s="229" t="s">
        <v>172</v>
      </c>
      <c r="B13" s="229"/>
      <c r="C13" s="229"/>
      <c r="D13" s="229"/>
      <c r="E13" s="229"/>
      <c r="F13" s="229"/>
      <c r="G13" s="229"/>
      <c r="H13" s="229"/>
      <c r="I13" s="229"/>
      <c r="J13" s="229"/>
    </row>
    <row r="14" spans="1:21" ht="18" customHeight="1" x14ac:dyDescent="0.25">
      <c r="A14" s="3"/>
      <c r="B14" s="3"/>
      <c r="C14" s="3"/>
      <c r="D14" s="3"/>
      <c r="E14" s="127"/>
      <c r="F14" s="127"/>
      <c r="G14" s="127"/>
      <c r="H14" s="127"/>
      <c r="I14" s="127"/>
    </row>
    <row r="15" spans="1:21" ht="15.75" x14ac:dyDescent="0.25">
      <c r="A15" s="229" t="s">
        <v>33</v>
      </c>
      <c r="B15" s="229"/>
      <c r="C15" s="229"/>
      <c r="D15" s="229"/>
      <c r="E15" s="229"/>
      <c r="F15" s="229"/>
      <c r="G15" s="229"/>
      <c r="H15" s="231"/>
      <c r="I15" s="231"/>
    </row>
    <row r="16" spans="1:21" ht="18" x14ac:dyDescent="0.25">
      <c r="A16" s="3"/>
      <c r="B16" s="3"/>
      <c r="C16" s="3"/>
      <c r="D16" s="3"/>
      <c r="E16" s="127"/>
      <c r="F16" s="127"/>
      <c r="G16" s="127"/>
      <c r="H16" s="148"/>
      <c r="I16" s="148"/>
    </row>
    <row r="17" spans="1:9" ht="18" customHeight="1" x14ac:dyDescent="0.25">
      <c r="A17" s="229" t="s">
        <v>29</v>
      </c>
      <c r="B17" s="232"/>
      <c r="C17" s="232"/>
      <c r="D17" s="232"/>
      <c r="E17" s="232"/>
      <c r="F17" s="232"/>
      <c r="G17" s="232"/>
      <c r="H17" s="232"/>
      <c r="I17" s="232"/>
    </row>
    <row r="18" spans="1:9" ht="18" x14ac:dyDescent="0.25">
      <c r="A18" s="3"/>
      <c r="B18" s="3"/>
      <c r="C18" s="3"/>
      <c r="D18" s="3"/>
      <c r="E18" s="127"/>
      <c r="F18" s="127"/>
      <c r="G18" s="127"/>
      <c r="H18" s="148"/>
      <c r="I18" s="148"/>
    </row>
    <row r="19" spans="1:9" ht="25.5" x14ac:dyDescent="0.25">
      <c r="A19" s="14" t="s">
        <v>16</v>
      </c>
      <c r="B19" s="13" t="s">
        <v>17</v>
      </c>
      <c r="C19" s="13" t="s">
        <v>18</v>
      </c>
      <c r="D19" s="13" t="s">
        <v>48</v>
      </c>
      <c r="E19" s="149" t="s">
        <v>153</v>
      </c>
      <c r="F19" s="150" t="s">
        <v>143</v>
      </c>
      <c r="G19" s="150" t="s">
        <v>136</v>
      </c>
      <c r="H19" s="150" t="s">
        <v>42</v>
      </c>
      <c r="I19" s="150" t="s">
        <v>137</v>
      </c>
    </row>
    <row r="20" spans="1:9" ht="25.5" x14ac:dyDescent="0.25">
      <c r="A20" s="6">
        <v>8</v>
      </c>
      <c r="B20" s="6"/>
      <c r="C20" s="6"/>
      <c r="D20" s="6" t="s">
        <v>30</v>
      </c>
      <c r="E20" s="151">
        <v>0</v>
      </c>
      <c r="F20" s="152">
        <v>0</v>
      </c>
      <c r="G20" s="152">
        <v>0</v>
      </c>
      <c r="H20" s="152">
        <v>0</v>
      </c>
      <c r="I20" s="152">
        <v>0</v>
      </c>
    </row>
    <row r="21" spans="1:9" ht="25.5" x14ac:dyDescent="0.25">
      <c r="A21" s="9">
        <v>5</v>
      </c>
      <c r="B21" s="9"/>
      <c r="C21" s="9"/>
      <c r="D21" s="16" t="s">
        <v>31</v>
      </c>
      <c r="E21" s="151">
        <v>0</v>
      </c>
      <c r="F21" s="152">
        <v>0</v>
      </c>
      <c r="G21" s="152">
        <v>0</v>
      </c>
      <c r="H21" s="152">
        <v>0</v>
      </c>
      <c r="I21" s="152">
        <v>0</v>
      </c>
    </row>
  </sheetData>
  <mergeCells count="3">
    <mergeCell ref="A15:I15"/>
    <mergeCell ref="A17:I17"/>
    <mergeCell ref="A13:J13"/>
  </mergeCells>
  <pageMargins left="0.7" right="0.7" top="0.75" bottom="0.75" header="0.3" footer="0.3"/>
  <pageSetup paperSize="9" scale="73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352425</xdr:colOff>
                <xdr:row>0</xdr:row>
                <xdr:rowOff>76200</xdr:rowOff>
              </from>
              <to>
                <xdr:col>1</xdr:col>
                <xdr:colOff>304800</xdr:colOff>
                <xdr:row>4</xdr:row>
                <xdr:rowOff>0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28"/>
  <sheetViews>
    <sheetView topLeftCell="A145" zoomScaleNormal="100" workbookViewId="0">
      <selection activeCell="A12" sqref="A12"/>
    </sheetView>
  </sheetViews>
  <sheetFormatPr defaultRowHeight="15" x14ac:dyDescent="0.25"/>
  <cols>
    <col min="1" max="1" width="29.42578125" customWidth="1"/>
    <col min="2" max="2" width="30" customWidth="1"/>
    <col min="3" max="7" width="25.28515625" style="26" customWidth="1"/>
    <col min="9" max="9" width="10.140625" bestFit="1" customWidth="1"/>
  </cols>
  <sheetData>
    <row r="1" spans="1:21" s="93" customFormat="1" ht="12.75" x14ac:dyDescent="0.2">
      <c r="C1" s="98"/>
      <c r="D1" s="98"/>
      <c r="E1" s="98"/>
      <c r="F1" s="98"/>
      <c r="G1" s="98"/>
    </row>
    <row r="2" spans="1:21" s="93" customFormat="1" ht="12.75" x14ac:dyDescent="0.2">
      <c r="C2" s="98"/>
      <c r="D2" s="98"/>
      <c r="E2" s="98"/>
      <c r="F2" s="98"/>
      <c r="G2" s="98"/>
    </row>
    <row r="3" spans="1:21" s="93" customFormat="1" ht="12.75" x14ac:dyDescent="0.2">
      <c r="C3" s="98"/>
      <c r="D3" s="98"/>
      <c r="E3" s="98"/>
      <c r="F3" s="98"/>
      <c r="G3" s="98"/>
      <c r="S3" s="94"/>
      <c r="T3" s="94"/>
      <c r="U3" s="94"/>
    </row>
    <row r="4" spans="1:21" s="93" customFormat="1" ht="12.75" x14ac:dyDescent="0.2">
      <c r="C4" s="98"/>
      <c r="D4" s="98"/>
      <c r="E4" s="98"/>
      <c r="F4" s="98"/>
      <c r="G4" s="98"/>
    </row>
    <row r="5" spans="1:21" s="93" customFormat="1" ht="15.75" x14ac:dyDescent="0.25">
      <c r="A5" s="95" t="s">
        <v>132</v>
      </c>
      <c r="B5" s="95"/>
      <c r="C5" s="95"/>
      <c r="D5" s="95"/>
      <c r="E5" s="99"/>
      <c r="F5" s="99"/>
      <c r="G5" s="99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1" s="93" customFormat="1" ht="15.75" x14ac:dyDescent="0.25">
      <c r="A6" s="95" t="s">
        <v>133</v>
      </c>
      <c r="B6" s="95"/>
      <c r="C6" s="95"/>
      <c r="D6" s="95"/>
      <c r="E6" s="99"/>
      <c r="F6" s="99"/>
      <c r="G6" s="99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s="93" customFormat="1" ht="15.75" x14ac:dyDescent="0.25">
      <c r="A7" s="95" t="s">
        <v>138</v>
      </c>
      <c r="B7" s="95"/>
      <c r="C7" s="95"/>
      <c r="D7" s="95"/>
      <c r="E7" s="99"/>
      <c r="F7" s="99"/>
      <c r="G7" s="99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s="93" customFormat="1" ht="15.75" x14ac:dyDescent="0.25">
      <c r="A8" s="95" t="s">
        <v>139</v>
      </c>
      <c r="B8" s="95"/>
      <c r="C8" s="95"/>
      <c r="D8" s="95"/>
      <c r="E8" s="99"/>
      <c r="F8" s="99"/>
      <c r="G8" s="99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s="93" customFormat="1" ht="15.75" x14ac:dyDescent="0.25">
      <c r="A9" s="97" t="s">
        <v>140</v>
      </c>
      <c r="B9" s="95"/>
      <c r="C9" s="97"/>
      <c r="D9" s="95"/>
      <c r="E9" s="99"/>
      <c r="F9" s="99"/>
      <c r="G9" s="99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</row>
    <row r="10" spans="1:21" s="93" customFormat="1" ht="15.75" x14ac:dyDescent="0.25">
      <c r="A10" s="97" t="s">
        <v>170</v>
      </c>
      <c r="B10" s="95"/>
      <c r="C10" s="97"/>
      <c r="D10" s="95"/>
      <c r="E10" s="99"/>
      <c r="F10" s="99"/>
      <c r="G10" s="99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1:21" s="93" customFormat="1" ht="15.75" x14ac:dyDescent="0.25">
      <c r="A11" s="95" t="s">
        <v>171</v>
      </c>
      <c r="B11" s="95"/>
      <c r="C11" s="95"/>
      <c r="D11" s="95"/>
      <c r="E11" s="99"/>
      <c r="F11" s="99"/>
      <c r="G11" s="99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s="93" customFormat="1" ht="12" customHeight="1" x14ac:dyDescent="0.25">
      <c r="A12" s="95"/>
      <c r="B12" s="95"/>
      <c r="C12" s="101"/>
      <c r="D12" s="101"/>
      <c r="E12" s="99"/>
      <c r="F12" s="99"/>
      <c r="G12" s="99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ht="25.9" customHeight="1" x14ac:dyDescent="0.25">
      <c r="A13" s="229" t="s">
        <v>152</v>
      </c>
      <c r="B13" s="229"/>
      <c r="C13" s="229"/>
      <c r="D13" s="229"/>
      <c r="E13" s="229"/>
      <c r="F13" s="229"/>
      <c r="G13" s="229"/>
      <c r="H13" s="229"/>
      <c r="I13" s="229"/>
      <c r="J13" s="229"/>
    </row>
    <row r="14" spans="1:21" ht="18" customHeight="1" x14ac:dyDescent="0.25">
      <c r="A14" s="233" t="s">
        <v>32</v>
      </c>
      <c r="B14" s="233"/>
      <c r="C14" s="233"/>
      <c r="D14" s="233"/>
      <c r="E14" s="233"/>
      <c r="F14" s="233"/>
      <c r="G14" s="233"/>
    </row>
    <row r="15" spans="1:21" ht="15" customHeight="1" thickBot="1" x14ac:dyDescent="0.3">
      <c r="A15" s="3"/>
      <c r="B15" s="3"/>
      <c r="C15" s="25"/>
      <c r="D15" s="25"/>
      <c r="E15" s="25"/>
      <c r="F15" s="58"/>
      <c r="G15" s="58"/>
    </row>
    <row r="16" spans="1:21" s="19" customFormat="1" ht="25.5" x14ac:dyDescent="0.2">
      <c r="A16" s="28" t="s">
        <v>34</v>
      </c>
      <c r="B16" s="29" t="s">
        <v>35</v>
      </c>
      <c r="C16" s="138" t="s">
        <v>153</v>
      </c>
      <c r="D16" s="102" t="s">
        <v>143</v>
      </c>
      <c r="E16" s="102" t="s">
        <v>136</v>
      </c>
      <c r="F16" s="102" t="s">
        <v>42</v>
      </c>
      <c r="G16" s="130" t="s">
        <v>137</v>
      </c>
    </row>
    <row r="17" spans="1:9" s="19" customFormat="1" ht="13.5" thickBot="1" x14ac:dyDescent="0.25">
      <c r="A17" s="30"/>
      <c r="B17" s="31"/>
      <c r="C17" s="139"/>
      <c r="D17" s="103"/>
      <c r="E17" s="131"/>
      <c r="F17" s="131"/>
      <c r="G17" s="132"/>
    </row>
    <row r="18" spans="1:9" s="21" customFormat="1" ht="13.5" thickBot="1" x14ac:dyDescent="0.3">
      <c r="A18" s="41" t="s">
        <v>127</v>
      </c>
      <c r="B18" s="42" t="s">
        <v>128</v>
      </c>
      <c r="C18" s="104">
        <f>C19+C23</f>
        <v>1375141.37</v>
      </c>
      <c r="D18" s="104">
        <f t="shared" ref="D18:G18" si="0">D19+D23</f>
        <v>1790250.28</v>
      </c>
      <c r="E18" s="104">
        <f t="shared" si="0"/>
        <v>1555705</v>
      </c>
      <c r="F18" s="104">
        <f t="shared" si="0"/>
        <v>1555705</v>
      </c>
      <c r="G18" s="104">
        <f t="shared" si="0"/>
        <v>1555705</v>
      </c>
    </row>
    <row r="19" spans="1:9" s="21" customFormat="1" ht="13.5" thickBot="1" x14ac:dyDescent="0.3">
      <c r="A19" s="39"/>
      <c r="B19" s="40" t="s">
        <v>162</v>
      </c>
      <c r="C19" s="140">
        <f t="shared" ref="C19:G21" si="1">C20</f>
        <v>0</v>
      </c>
      <c r="D19" s="105">
        <f t="shared" si="1"/>
        <v>0</v>
      </c>
      <c r="E19" s="105">
        <f t="shared" si="1"/>
        <v>0</v>
      </c>
      <c r="F19" s="105">
        <f t="shared" si="1"/>
        <v>0</v>
      </c>
      <c r="G19" s="133">
        <f t="shared" si="1"/>
        <v>0</v>
      </c>
    </row>
    <row r="20" spans="1:9" s="22" customFormat="1" ht="25.5" x14ac:dyDescent="0.25">
      <c r="A20" s="45" t="s">
        <v>49</v>
      </c>
      <c r="B20" s="46" t="s">
        <v>50</v>
      </c>
      <c r="C20" s="141">
        <f t="shared" si="1"/>
        <v>0</v>
      </c>
      <c r="D20" s="106">
        <f t="shared" si="1"/>
        <v>0</v>
      </c>
      <c r="E20" s="106">
        <f t="shared" si="1"/>
        <v>0</v>
      </c>
      <c r="F20" s="106">
        <f t="shared" si="1"/>
        <v>0</v>
      </c>
      <c r="G20" s="134">
        <f t="shared" si="1"/>
        <v>0</v>
      </c>
    </row>
    <row r="21" spans="1:9" s="20" customFormat="1" ht="12.75" x14ac:dyDescent="0.25">
      <c r="A21" s="32">
        <v>9</v>
      </c>
      <c r="B21" s="23" t="s">
        <v>52</v>
      </c>
      <c r="C21" s="117">
        <f>C22</f>
        <v>0</v>
      </c>
      <c r="D21" s="107">
        <f t="shared" si="1"/>
        <v>0</v>
      </c>
      <c r="E21" s="107">
        <f t="shared" si="1"/>
        <v>0</v>
      </c>
      <c r="F21" s="107">
        <f t="shared" si="1"/>
        <v>0</v>
      </c>
      <c r="G21" s="135">
        <f t="shared" si="1"/>
        <v>0</v>
      </c>
      <c r="I21" s="166"/>
    </row>
    <row r="22" spans="1:9" s="20" customFormat="1" ht="13.5" thickBot="1" x14ac:dyDescent="0.3">
      <c r="A22" s="34">
        <v>92</v>
      </c>
      <c r="B22" s="35" t="s">
        <v>54</v>
      </c>
      <c r="C22" s="142">
        <v>0</v>
      </c>
      <c r="D22" s="108">
        <v>0</v>
      </c>
      <c r="E22" s="108">
        <v>0</v>
      </c>
      <c r="F22" s="108">
        <v>0</v>
      </c>
      <c r="G22" s="136">
        <v>0</v>
      </c>
    </row>
    <row r="23" spans="1:9" s="21" customFormat="1" ht="26.25" thickBot="1" x14ac:dyDescent="0.3">
      <c r="A23" s="41" t="s">
        <v>83</v>
      </c>
      <c r="B23" s="42" t="s">
        <v>84</v>
      </c>
      <c r="C23" s="109">
        <f>C24+C28+C48+C92+C104+C115+C124</f>
        <v>1375141.37</v>
      </c>
      <c r="D23" s="109">
        <f>D24+D28+D48+D92+D104+D115+D124</f>
        <v>1790250.28</v>
      </c>
      <c r="E23" s="109">
        <f>E24+E28+E48+E92+E104+E115+E124</f>
        <v>1555705</v>
      </c>
      <c r="F23" s="109">
        <f>F24+F28+F48+F92+F104+F115+F124</f>
        <v>1555705</v>
      </c>
      <c r="G23" s="109">
        <f>G24+G28+G48+G92+G104+G115+G124</f>
        <v>1555705</v>
      </c>
    </row>
    <row r="24" spans="1:9" s="21" customFormat="1" ht="26.25" thickBot="1" x14ac:dyDescent="0.3">
      <c r="A24" s="39" t="s">
        <v>85</v>
      </c>
      <c r="B24" s="40" t="s">
        <v>86</v>
      </c>
      <c r="C24" s="140">
        <f t="shared" ref="C24:G26" si="2">C25</f>
        <v>345.08</v>
      </c>
      <c r="D24" s="105">
        <f t="shared" si="2"/>
        <v>672</v>
      </c>
      <c r="E24" s="105">
        <f t="shared" si="2"/>
        <v>850</v>
      </c>
      <c r="F24" s="105">
        <f t="shared" si="2"/>
        <v>850</v>
      </c>
      <c r="G24" s="133">
        <f t="shared" si="2"/>
        <v>850</v>
      </c>
    </row>
    <row r="25" spans="1:9" s="22" customFormat="1" ht="12.75" x14ac:dyDescent="0.25">
      <c r="A25" s="37" t="s">
        <v>55</v>
      </c>
      <c r="B25" s="38" t="s">
        <v>56</v>
      </c>
      <c r="C25" s="141">
        <f t="shared" si="2"/>
        <v>345.08</v>
      </c>
      <c r="D25" s="106">
        <f t="shared" si="2"/>
        <v>672</v>
      </c>
      <c r="E25" s="106">
        <f t="shared" si="2"/>
        <v>850</v>
      </c>
      <c r="F25" s="106">
        <f t="shared" si="2"/>
        <v>850</v>
      </c>
      <c r="G25" s="134">
        <f t="shared" si="2"/>
        <v>850</v>
      </c>
    </row>
    <row r="26" spans="1:9" s="20" customFormat="1" ht="12.75" x14ac:dyDescent="0.25">
      <c r="A26" s="32" t="s">
        <v>57</v>
      </c>
      <c r="B26" s="23" t="s">
        <v>23</v>
      </c>
      <c r="C26" s="117">
        <f t="shared" si="2"/>
        <v>345.08</v>
      </c>
      <c r="D26" s="107">
        <v>672</v>
      </c>
      <c r="E26" s="107">
        <f t="shared" si="2"/>
        <v>850</v>
      </c>
      <c r="F26" s="107">
        <f t="shared" si="2"/>
        <v>850</v>
      </c>
      <c r="G26" s="135">
        <f t="shared" si="2"/>
        <v>850</v>
      </c>
    </row>
    <row r="27" spans="1:9" s="20" customFormat="1" ht="13.5" thickBot="1" x14ac:dyDescent="0.3">
      <c r="A27" s="34" t="s">
        <v>58</v>
      </c>
      <c r="B27" s="35" t="s">
        <v>36</v>
      </c>
      <c r="C27" s="142">
        <v>345.08</v>
      </c>
      <c r="D27" s="108">
        <v>672</v>
      </c>
      <c r="E27" s="108">
        <v>850</v>
      </c>
      <c r="F27" s="108">
        <v>850</v>
      </c>
      <c r="G27" s="136">
        <v>850</v>
      </c>
    </row>
    <row r="28" spans="1:9" s="21" customFormat="1" ht="13.5" thickBot="1" x14ac:dyDescent="0.3">
      <c r="A28" s="39" t="s">
        <v>87</v>
      </c>
      <c r="B28" s="40" t="s">
        <v>88</v>
      </c>
      <c r="C28" s="140">
        <f>C29+C32+C37+C40+C43</f>
        <v>41239.619999999995</v>
      </c>
      <c r="D28" s="105">
        <f>D29+D32+D37+D40+D43</f>
        <v>96017.279999999999</v>
      </c>
      <c r="E28" s="105">
        <f>E29+E32+E37+E40+E43</f>
        <v>85750</v>
      </c>
      <c r="F28" s="105">
        <f>F29+F32+F37+F40+F43</f>
        <v>85750</v>
      </c>
      <c r="G28" s="133">
        <f>G29+G32+G37+G40+G43</f>
        <v>85750</v>
      </c>
    </row>
    <row r="29" spans="1:9" s="22" customFormat="1" ht="12.75" x14ac:dyDescent="0.25">
      <c r="A29" s="37" t="s">
        <v>55</v>
      </c>
      <c r="B29" s="38" t="s">
        <v>56</v>
      </c>
      <c r="C29" s="141">
        <f t="shared" ref="C29:G30" si="3">C30</f>
        <v>663.61</v>
      </c>
      <c r="D29" s="106">
        <f t="shared" si="3"/>
        <v>287.27999999999997</v>
      </c>
      <c r="E29" s="106">
        <f t="shared" si="3"/>
        <v>0</v>
      </c>
      <c r="F29" s="106">
        <f t="shared" si="3"/>
        <v>0</v>
      </c>
      <c r="G29" s="134">
        <f t="shared" si="3"/>
        <v>0</v>
      </c>
    </row>
    <row r="30" spans="1:9" s="20" customFormat="1" ht="12.75" x14ac:dyDescent="0.25">
      <c r="A30" s="32" t="s">
        <v>57</v>
      </c>
      <c r="B30" s="23" t="s">
        <v>23</v>
      </c>
      <c r="C30" s="117">
        <f t="shared" si="3"/>
        <v>663.61</v>
      </c>
      <c r="D30" s="107">
        <v>287.27999999999997</v>
      </c>
      <c r="E30" s="107">
        <f t="shared" si="3"/>
        <v>0</v>
      </c>
      <c r="F30" s="107">
        <f t="shared" si="3"/>
        <v>0</v>
      </c>
      <c r="G30" s="135">
        <f t="shared" si="3"/>
        <v>0</v>
      </c>
    </row>
    <row r="31" spans="1:9" s="20" customFormat="1" ht="12.75" x14ac:dyDescent="0.25">
      <c r="A31" s="32" t="s">
        <v>58</v>
      </c>
      <c r="B31" s="23" t="s">
        <v>36</v>
      </c>
      <c r="C31" s="117">
        <v>663.61</v>
      </c>
      <c r="D31" s="107">
        <v>287.27999999999997</v>
      </c>
      <c r="E31" s="107">
        <v>0</v>
      </c>
      <c r="F31" s="107">
        <v>0</v>
      </c>
      <c r="G31" s="135">
        <v>0</v>
      </c>
    </row>
    <row r="32" spans="1:9" s="22" customFormat="1" ht="25.5" x14ac:dyDescent="0.25">
      <c r="A32" s="45" t="s">
        <v>49</v>
      </c>
      <c r="B32" s="46" t="s">
        <v>50</v>
      </c>
      <c r="C32" s="143">
        <f>C33+C35</f>
        <v>16914.189999999999</v>
      </c>
      <c r="D32" s="110">
        <f>D33+D35</f>
        <v>15000</v>
      </c>
      <c r="E32" s="110">
        <f>E33+E35</f>
        <v>10000</v>
      </c>
      <c r="F32" s="110">
        <f>F33+F35</f>
        <v>10000</v>
      </c>
      <c r="G32" s="137">
        <f>G33+G35</f>
        <v>10000</v>
      </c>
    </row>
    <row r="33" spans="1:7" s="20" customFormat="1" ht="12.75" x14ac:dyDescent="0.25">
      <c r="A33" s="32" t="s">
        <v>57</v>
      </c>
      <c r="B33" s="23" t="s">
        <v>23</v>
      </c>
      <c r="C33" s="117">
        <f>C34</f>
        <v>16914.189999999999</v>
      </c>
      <c r="D33" s="107">
        <f>D34</f>
        <v>15000</v>
      </c>
      <c r="E33" s="107">
        <f>E34</f>
        <v>10000</v>
      </c>
      <c r="F33" s="107">
        <f>F34</f>
        <v>10000</v>
      </c>
      <c r="G33" s="135">
        <f>G34</f>
        <v>10000</v>
      </c>
    </row>
    <row r="34" spans="1:7" s="20" customFormat="1" ht="12.75" x14ac:dyDescent="0.25">
      <c r="A34" s="33" t="s">
        <v>58</v>
      </c>
      <c r="B34" s="24" t="s">
        <v>36</v>
      </c>
      <c r="C34" s="123">
        <v>16914.189999999999</v>
      </c>
      <c r="D34" s="107">
        <v>15000</v>
      </c>
      <c r="E34" s="107">
        <v>10000</v>
      </c>
      <c r="F34" s="107">
        <v>10000</v>
      </c>
      <c r="G34" s="135">
        <v>10000</v>
      </c>
    </row>
    <row r="35" spans="1:7" s="20" customFormat="1" ht="12.75" x14ac:dyDescent="0.25">
      <c r="A35" s="33" t="s">
        <v>51</v>
      </c>
      <c r="B35" s="24" t="s">
        <v>52</v>
      </c>
      <c r="C35" s="123">
        <f>C36</f>
        <v>0</v>
      </c>
      <c r="D35" s="107">
        <f>D36</f>
        <v>0</v>
      </c>
      <c r="E35" s="107">
        <f>E36</f>
        <v>0</v>
      </c>
      <c r="F35" s="107">
        <f>F36</f>
        <v>0</v>
      </c>
      <c r="G35" s="135">
        <f>G36</f>
        <v>0</v>
      </c>
    </row>
    <row r="36" spans="1:7" s="20" customFormat="1" ht="12.75" x14ac:dyDescent="0.25">
      <c r="A36" s="33" t="s">
        <v>53</v>
      </c>
      <c r="B36" s="24" t="s">
        <v>54</v>
      </c>
      <c r="C36" s="123">
        <v>0</v>
      </c>
      <c r="D36" s="107">
        <v>0</v>
      </c>
      <c r="E36" s="107">
        <v>0</v>
      </c>
      <c r="F36" s="107">
        <v>0</v>
      </c>
      <c r="G36" s="135">
        <v>0</v>
      </c>
    </row>
    <row r="37" spans="1:7" s="22" customFormat="1" ht="12.75" x14ac:dyDescent="0.25">
      <c r="A37" s="47" t="s">
        <v>71</v>
      </c>
      <c r="B37" s="48" t="s">
        <v>72</v>
      </c>
      <c r="C37" s="144">
        <f t="shared" ref="C37:G38" si="4">C38</f>
        <v>0</v>
      </c>
      <c r="D37" s="110">
        <f t="shared" si="4"/>
        <v>72000</v>
      </c>
      <c r="E37" s="110">
        <f t="shared" si="4"/>
        <v>75750</v>
      </c>
      <c r="F37" s="110">
        <f t="shared" si="4"/>
        <v>75750</v>
      </c>
      <c r="G37" s="137">
        <f t="shared" si="4"/>
        <v>75750</v>
      </c>
    </row>
    <row r="38" spans="1:7" s="20" customFormat="1" ht="12.75" x14ac:dyDescent="0.25">
      <c r="A38" s="33" t="s">
        <v>57</v>
      </c>
      <c r="B38" s="24" t="s">
        <v>23</v>
      </c>
      <c r="C38" s="123">
        <f t="shared" si="4"/>
        <v>0</v>
      </c>
      <c r="D38" s="107">
        <v>72000</v>
      </c>
      <c r="E38" s="107">
        <f t="shared" si="4"/>
        <v>75750</v>
      </c>
      <c r="F38" s="107">
        <f t="shared" si="4"/>
        <v>75750</v>
      </c>
      <c r="G38" s="135">
        <f t="shared" si="4"/>
        <v>75750</v>
      </c>
    </row>
    <row r="39" spans="1:7" s="20" customFormat="1" ht="12.75" x14ac:dyDescent="0.25">
      <c r="A39" s="33" t="s">
        <v>58</v>
      </c>
      <c r="B39" s="24" t="s">
        <v>36</v>
      </c>
      <c r="C39" s="123">
        <v>0</v>
      </c>
      <c r="D39" s="107">
        <v>72000</v>
      </c>
      <c r="E39" s="107">
        <v>75750</v>
      </c>
      <c r="F39" s="107">
        <v>75750</v>
      </c>
      <c r="G39" s="135">
        <v>75750</v>
      </c>
    </row>
    <row r="40" spans="1:7" s="22" customFormat="1" ht="38.25" x14ac:dyDescent="0.25">
      <c r="A40" s="47" t="s">
        <v>59</v>
      </c>
      <c r="B40" s="48" t="s">
        <v>60</v>
      </c>
      <c r="C40" s="144">
        <f t="shared" ref="C40:G41" si="5">C41</f>
        <v>13044</v>
      </c>
      <c r="D40" s="110">
        <f t="shared" si="5"/>
        <v>8730</v>
      </c>
      <c r="E40" s="110">
        <f t="shared" si="5"/>
        <v>0</v>
      </c>
      <c r="F40" s="110">
        <f t="shared" si="5"/>
        <v>0</v>
      </c>
      <c r="G40" s="137">
        <f t="shared" si="5"/>
        <v>0</v>
      </c>
    </row>
    <row r="41" spans="1:7" s="20" customFormat="1" ht="12.75" x14ac:dyDescent="0.25">
      <c r="A41" s="33" t="s">
        <v>57</v>
      </c>
      <c r="B41" s="24" t="s">
        <v>23</v>
      </c>
      <c r="C41" s="123">
        <f t="shared" si="5"/>
        <v>13044</v>
      </c>
      <c r="D41" s="107">
        <f t="shared" si="5"/>
        <v>8730</v>
      </c>
      <c r="E41" s="107">
        <f t="shared" si="5"/>
        <v>0</v>
      </c>
      <c r="F41" s="107">
        <f t="shared" si="5"/>
        <v>0</v>
      </c>
      <c r="G41" s="135">
        <f t="shared" si="5"/>
        <v>0</v>
      </c>
    </row>
    <row r="42" spans="1:7" s="20" customFormat="1" ht="12.75" x14ac:dyDescent="0.25">
      <c r="A42" s="33" t="s">
        <v>58</v>
      </c>
      <c r="B42" s="24" t="s">
        <v>36</v>
      </c>
      <c r="C42" s="123">
        <v>13044</v>
      </c>
      <c r="D42" s="107">
        <v>8730</v>
      </c>
      <c r="E42" s="107">
        <v>0</v>
      </c>
      <c r="F42" s="107">
        <v>0</v>
      </c>
      <c r="G42" s="135">
        <v>0</v>
      </c>
    </row>
    <row r="43" spans="1:7" s="22" customFormat="1" ht="25.5" x14ac:dyDescent="0.25">
      <c r="A43" s="47" t="s">
        <v>61</v>
      </c>
      <c r="B43" s="48" t="s">
        <v>62</v>
      </c>
      <c r="C43" s="144">
        <f>C44+C46</f>
        <v>10617.82</v>
      </c>
      <c r="D43" s="110">
        <f>D44+D46</f>
        <v>0</v>
      </c>
      <c r="E43" s="110">
        <f>E44+E46</f>
        <v>0</v>
      </c>
      <c r="F43" s="110">
        <f>F44+F46</f>
        <v>0</v>
      </c>
      <c r="G43" s="137">
        <f>G44+G46</f>
        <v>0</v>
      </c>
    </row>
    <row r="44" spans="1:7" s="20" customFormat="1" ht="12.75" x14ac:dyDescent="0.25">
      <c r="A44" s="33" t="s">
        <v>57</v>
      </c>
      <c r="B44" s="24" t="s">
        <v>23</v>
      </c>
      <c r="C44" s="123">
        <f>C45</f>
        <v>10617.82</v>
      </c>
      <c r="D44" s="107"/>
      <c r="E44" s="107">
        <f>E45</f>
        <v>0</v>
      </c>
      <c r="F44" s="107">
        <f>F45</f>
        <v>0</v>
      </c>
      <c r="G44" s="135">
        <f>G45</f>
        <v>0</v>
      </c>
    </row>
    <row r="45" spans="1:7" s="20" customFormat="1" ht="13.5" thickBot="1" x14ac:dyDescent="0.3">
      <c r="A45" s="33" t="s">
        <v>58</v>
      </c>
      <c r="B45" s="24" t="s">
        <v>36</v>
      </c>
      <c r="C45" s="123">
        <v>10617.82</v>
      </c>
      <c r="D45" s="107"/>
      <c r="E45" s="107">
        <v>0</v>
      </c>
      <c r="F45" s="107">
        <v>0</v>
      </c>
      <c r="G45" s="135">
        <v>0</v>
      </c>
    </row>
    <row r="46" spans="1:7" s="20" customFormat="1" ht="25.5" x14ac:dyDescent="0.25">
      <c r="A46" s="33" t="s">
        <v>63</v>
      </c>
      <c r="B46" s="24" t="s">
        <v>25</v>
      </c>
      <c r="C46" s="123">
        <f>C47</f>
        <v>0</v>
      </c>
      <c r="D46" s="107"/>
      <c r="E46" s="107">
        <f>E47</f>
        <v>0</v>
      </c>
      <c r="F46" s="107">
        <f>F47</f>
        <v>0</v>
      </c>
      <c r="G46" s="135">
        <f>G47</f>
        <v>0</v>
      </c>
    </row>
    <row r="47" spans="1:7" s="20" customFormat="1" ht="26.25" thickBot="1" x14ac:dyDescent="0.3">
      <c r="A47" s="36" t="s">
        <v>64</v>
      </c>
      <c r="B47" s="27" t="s">
        <v>46</v>
      </c>
      <c r="C47" s="145">
        <v>0</v>
      </c>
      <c r="D47" s="108"/>
      <c r="E47" s="108">
        <v>0</v>
      </c>
      <c r="F47" s="108">
        <v>0</v>
      </c>
      <c r="G47" s="136">
        <v>0</v>
      </c>
    </row>
    <row r="48" spans="1:7" s="21" customFormat="1" ht="13.5" thickBot="1" x14ac:dyDescent="0.3">
      <c r="A48" s="43" t="s">
        <v>89</v>
      </c>
      <c r="B48" s="44" t="s">
        <v>90</v>
      </c>
      <c r="C48" s="146">
        <f>C49+C52+C56+C62+C65+C73+C79+C84+C87</f>
        <v>1155190.6200000001</v>
      </c>
      <c r="D48" s="105">
        <f>D49+D52+D56+D62+D65+D73+D79+D84+D87</f>
        <v>1225654</v>
      </c>
      <c r="E48" s="105">
        <f>E49+E52+E56+E62+E65+E73+E79+E84+E87</f>
        <v>1366125</v>
      </c>
      <c r="F48" s="105">
        <f>F49+F52+F56+F62+F65+F73+F79+F84+F87</f>
        <v>1366125</v>
      </c>
      <c r="G48" s="133">
        <f>G49+G52+G56+G62+G65+G73+G79+G84+G87</f>
        <v>1366125</v>
      </c>
    </row>
    <row r="49" spans="1:7" s="22" customFormat="1" ht="12.75" x14ac:dyDescent="0.25">
      <c r="A49" s="49" t="s">
        <v>55</v>
      </c>
      <c r="B49" s="50" t="s">
        <v>56</v>
      </c>
      <c r="C49" s="147">
        <f t="shared" ref="C49:G50" si="6">C50</f>
        <v>0</v>
      </c>
      <c r="D49" s="106">
        <f t="shared" si="6"/>
        <v>0</v>
      </c>
      <c r="E49" s="106">
        <f t="shared" si="6"/>
        <v>0</v>
      </c>
      <c r="F49" s="106">
        <f t="shared" si="6"/>
        <v>0</v>
      </c>
      <c r="G49" s="134">
        <f t="shared" si="6"/>
        <v>0</v>
      </c>
    </row>
    <row r="50" spans="1:7" s="20" customFormat="1" ht="12.75" x14ac:dyDescent="0.25">
      <c r="A50" s="33" t="s">
        <v>57</v>
      </c>
      <c r="B50" s="24" t="s">
        <v>23</v>
      </c>
      <c r="C50" s="123">
        <f t="shared" si="6"/>
        <v>0</v>
      </c>
      <c r="D50" s="107">
        <f t="shared" si="6"/>
        <v>0</v>
      </c>
      <c r="E50" s="107">
        <f t="shared" si="6"/>
        <v>0</v>
      </c>
      <c r="F50" s="107">
        <f t="shared" si="6"/>
        <v>0</v>
      </c>
      <c r="G50" s="135">
        <f t="shared" si="6"/>
        <v>0</v>
      </c>
    </row>
    <row r="51" spans="1:7" s="20" customFormat="1" ht="12.75" x14ac:dyDescent="0.25">
      <c r="A51" s="33" t="s">
        <v>58</v>
      </c>
      <c r="B51" s="24" t="s">
        <v>36</v>
      </c>
      <c r="C51" s="123">
        <v>0</v>
      </c>
      <c r="D51" s="107">
        <v>0</v>
      </c>
      <c r="E51" s="107">
        <v>0</v>
      </c>
      <c r="F51" s="107">
        <v>0</v>
      </c>
      <c r="G51" s="135">
        <v>0</v>
      </c>
    </row>
    <row r="52" spans="1:7" s="22" customFormat="1" ht="25.5" x14ac:dyDescent="0.25">
      <c r="A52" s="47" t="s">
        <v>65</v>
      </c>
      <c r="B52" s="48" t="s">
        <v>66</v>
      </c>
      <c r="C52" s="144">
        <f>C53</f>
        <v>71615.08</v>
      </c>
      <c r="D52" s="110">
        <f>D53</f>
        <v>77616</v>
      </c>
      <c r="E52" s="110">
        <f>E53</f>
        <v>79946</v>
      </c>
      <c r="F52" s="110">
        <f>F53</f>
        <v>79946</v>
      </c>
      <c r="G52" s="137">
        <f>G53</f>
        <v>79946</v>
      </c>
    </row>
    <row r="53" spans="1:7" s="20" customFormat="1" ht="12.75" x14ac:dyDescent="0.25">
      <c r="A53" s="33" t="s">
        <v>57</v>
      </c>
      <c r="B53" s="24" t="s">
        <v>23</v>
      </c>
      <c r="C53" s="123">
        <f>C54+C55</f>
        <v>71615.08</v>
      </c>
      <c r="D53" s="107">
        <f>D54+D55</f>
        <v>77616</v>
      </c>
      <c r="E53" s="107">
        <f>E54+E55</f>
        <v>79946</v>
      </c>
      <c r="F53" s="107">
        <f>F54+F55</f>
        <v>79946</v>
      </c>
      <c r="G53" s="107">
        <f>G54+G55</f>
        <v>79946</v>
      </c>
    </row>
    <row r="54" spans="1:7" s="20" customFormat="1" ht="12.75" x14ac:dyDescent="0.25">
      <c r="A54" s="33" t="s">
        <v>58</v>
      </c>
      <c r="B54" s="24" t="s">
        <v>36</v>
      </c>
      <c r="C54" s="123">
        <v>71084.19</v>
      </c>
      <c r="D54" s="107">
        <v>77085</v>
      </c>
      <c r="E54" s="107">
        <v>79400</v>
      </c>
      <c r="F54" s="107">
        <v>79400</v>
      </c>
      <c r="G54" s="107">
        <v>79400</v>
      </c>
    </row>
    <row r="55" spans="1:7" s="20" customFormat="1" ht="12.75" x14ac:dyDescent="0.25">
      <c r="A55" s="33" t="s">
        <v>67</v>
      </c>
      <c r="B55" s="24" t="s">
        <v>68</v>
      </c>
      <c r="C55" s="123">
        <v>530.89</v>
      </c>
      <c r="D55" s="107">
        <v>531</v>
      </c>
      <c r="E55" s="107">
        <v>546</v>
      </c>
      <c r="F55" s="107">
        <v>546</v>
      </c>
      <c r="G55" s="107">
        <v>546</v>
      </c>
    </row>
    <row r="56" spans="1:7" s="22" customFormat="1" ht="12.75" x14ac:dyDescent="0.25">
      <c r="A56" s="47" t="s">
        <v>69</v>
      </c>
      <c r="B56" s="48" t="s">
        <v>70</v>
      </c>
      <c r="C56" s="144">
        <f>C57+C60</f>
        <v>6662.67</v>
      </c>
      <c r="D56" s="110">
        <f>D57+D60</f>
        <v>22820</v>
      </c>
      <c r="E56" s="110">
        <f>E57+E60</f>
        <v>15065</v>
      </c>
      <c r="F56" s="110">
        <f>F57+F60</f>
        <v>15065</v>
      </c>
      <c r="G56" s="137">
        <f>G57+G60</f>
        <v>15065</v>
      </c>
    </row>
    <row r="57" spans="1:7" s="20" customFormat="1" ht="12.75" x14ac:dyDescent="0.25">
      <c r="A57" s="33" t="s">
        <v>57</v>
      </c>
      <c r="B57" s="24" t="s">
        <v>23</v>
      </c>
      <c r="C57" s="123">
        <f>C58+C59</f>
        <v>5999.06</v>
      </c>
      <c r="D57" s="107">
        <f>D58+D59</f>
        <v>17155</v>
      </c>
      <c r="E57" s="107">
        <f>E58+E59</f>
        <v>10065</v>
      </c>
      <c r="F57" s="107">
        <f>F58+F59</f>
        <v>10065</v>
      </c>
      <c r="G57" s="107">
        <f>G58+G59</f>
        <v>10065</v>
      </c>
    </row>
    <row r="58" spans="1:7" s="20" customFormat="1" ht="12.75" x14ac:dyDescent="0.25">
      <c r="A58" s="33" t="s">
        <v>58</v>
      </c>
      <c r="B58" s="24" t="s">
        <v>36</v>
      </c>
      <c r="C58" s="123">
        <v>5972.52</v>
      </c>
      <c r="D58" s="107">
        <v>17128</v>
      </c>
      <c r="E58" s="107">
        <v>10000</v>
      </c>
      <c r="F58" s="107">
        <v>10000</v>
      </c>
      <c r="G58" s="107">
        <v>10000</v>
      </c>
    </row>
    <row r="59" spans="1:7" s="20" customFormat="1" ht="12.75" x14ac:dyDescent="0.25">
      <c r="A59" s="33" t="s">
        <v>67</v>
      </c>
      <c r="B59" s="24" t="s">
        <v>68</v>
      </c>
      <c r="C59" s="123">
        <v>26.54</v>
      </c>
      <c r="D59" s="107">
        <v>27</v>
      </c>
      <c r="E59" s="107">
        <v>65</v>
      </c>
      <c r="F59" s="107">
        <v>65</v>
      </c>
      <c r="G59" s="107">
        <v>65</v>
      </c>
    </row>
    <row r="60" spans="1:7" s="20" customFormat="1" ht="25.5" x14ac:dyDescent="0.25">
      <c r="A60" s="33" t="s">
        <v>63</v>
      </c>
      <c r="B60" s="24" t="s">
        <v>25</v>
      </c>
      <c r="C60" s="123">
        <f>C61</f>
        <v>663.61</v>
      </c>
      <c r="D60" s="107">
        <f>D61</f>
        <v>5665</v>
      </c>
      <c r="E60" s="107">
        <f>E61</f>
        <v>5000</v>
      </c>
      <c r="F60" s="107">
        <f>F61</f>
        <v>5000</v>
      </c>
      <c r="G60" s="107">
        <f>G61</f>
        <v>5000</v>
      </c>
    </row>
    <row r="61" spans="1:7" s="20" customFormat="1" ht="25.5" x14ac:dyDescent="0.25">
      <c r="A61" s="33" t="s">
        <v>64</v>
      </c>
      <c r="B61" s="24" t="s">
        <v>46</v>
      </c>
      <c r="C61" s="123">
        <v>663.61</v>
      </c>
      <c r="D61" s="107">
        <v>5665</v>
      </c>
      <c r="E61" s="107">
        <v>5000</v>
      </c>
      <c r="F61" s="107">
        <v>5000</v>
      </c>
      <c r="G61" s="107">
        <v>5000</v>
      </c>
    </row>
    <row r="62" spans="1:7" s="22" customFormat="1" ht="25.5" x14ac:dyDescent="0.25">
      <c r="A62" s="47" t="s">
        <v>49</v>
      </c>
      <c r="B62" s="48" t="s">
        <v>50</v>
      </c>
      <c r="C62" s="144">
        <f t="shared" ref="C62:G63" si="7">C63</f>
        <v>3981.69</v>
      </c>
      <c r="D62" s="110">
        <f t="shared" si="7"/>
        <v>7400</v>
      </c>
      <c r="E62" s="110">
        <f t="shared" si="7"/>
        <v>7000</v>
      </c>
      <c r="F62" s="110">
        <f t="shared" si="7"/>
        <v>7000</v>
      </c>
      <c r="G62" s="137">
        <f t="shared" si="7"/>
        <v>7000</v>
      </c>
    </row>
    <row r="63" spans="1:7" s="20" customFormat="1" ht="12.75" x14ac:dyDescent="0.25">
      <c r="A63" s="33" t="s">
        <v>57</v>
      </c>
      <c r="B63" s="24" t="s">
        <v>23</v>
      </c>
      <c r="C63" s="123">
        <f t="shared" si="7"/>
        <v>3981.69</v>
      </c>
      <c r="D63" s="107">
        <f t="shared" si="7"/>
        <v>7400</v>
      </c>
      <c r="E63" s="107">
        <f t="shared" si="7"/>
        <v>7000</v>
      </c>
      <c r="F63" s="107">
        <f t="shared" si="7"/>
        <v>7000</v>
      </c>
      <c r="G63" s="135">
        <f t="shared" si="7"/>
        <v>7000</v>
      </c>
    </row>
    <row r="64" spans="1:7" s="20" customFormat="1" ht="12.75" x14ac:dyDescent="0.25">
      <c r="A64" s="33" t="s">
        <v>58</v>
      </c>
      <c r="B64" s="24" t="s">
        <v>36</v>
      </c>
      <c r="C64" s="123">
        <v>3981.69</v>
      </c>
      <c r="D64" s="107">
        <v>7400</v>
      </c>
      <c r="E64" s="107">
        <v>7000</v>
      </c>
      <c r="F64" s="107">
        <v>7000</v>
      </c>
      <c r="G64" s="135">
        <v>7000</v>
      </c>
    </row>
    <row r="65" spans="1:7" s="22" customFormat="1" ht="12.75" x14ac:dyDescent="0.25">
      <c r="A65" s="47" t="s">
        <v>71</v>
      </c>
      <c r="B65" s="48" t="s">
        <v>72</v>
      </c>
      <c r="C65" s="144">
        <f>C66+C71</f>
        <v>1047182.9600000001</v>
      </c>
      <c r="D65" s="110">
        <f>D66+D71</f>
        <v>1084355</v>
      </c>
      <c r="E65" s="110">
        <f>E66+E71</f>
        <v>1235784</v>
      </c>
      <c r="F65" s="110">
        <f>F66+F71</f>
        <v>1235784</v>
      </c>
      <c r="G65" s="137">
        <f>G66+G71</f>
        <v>1235784</v>
      </c>
    </row>
    <row r="66" spans="1:7" s="20" customFormat="1" ht="12.75" x14ac:dyDescent="0.25">
      <c r="A66" s="33" t="s">
        <v>57</v>
      </c>
      <c r="B66" s="24" t="s">
        <v>23</v>
      </c>
      <c r="C66" s="123">
        <f>C67+C68+C69+C70</f>
        <v>1026610.93</v>
      </c>
      <c r="D66" s="107">
        <f>D67+D68+D69+D70</f>
        <v>1063783</v>
      </c>
      <c r="E66" s="107">
        <f>E67+E68+E69+E70</f>
        <v>1220534</v>
      </c>
      <c r="F66" s="107">
        <f>F67+F68+F69+F70</f>
        <v>1220534</v>
      </c>
      <c r="G66" s="107">
        <f>G67+G68+G69+G70</f>
        <v>1220534</v>
      </c>
    </row>
    <row r="67" spans="1:7" s="20" customFormat="1" ht="12.75" x14ac:dyDescent="0.25">
      <c r="A67" s="33" t="s">
        <v>73</v>
      </c>
      <c r="B67" s="24" t="s">
        <v>24</v>
      </c>
      <c r="C67" s="123">
        <v>997411.91</v>
      </c>
      <c r="D67" s="107">
        <v>1034584</v>
      </c>
      <c r="E67" s="107">
        <v>1189175</v>
      </c>
      <c r="F67" s="107">
        <v>1189175</v>
      </c>
      <c r="G67" s="107">
        <v>1189175</v>
      </c>
    </row>
    <row r="68" spans="1:7" s="20" customFormat="1" ht="12.75" x14ac:dyDescent="0.25">
      <c r="A68" s="33" t="s">
        <v>58</v>
      </c>
      <c r="B68" s="24" t="s">
        <v>36</v>
      </c>
      <c r="C68" s="123">
        <v>29199.02</v>
      </c>
      <c r="D68" s="107">
        <v>29199</v>
      </c>
      <c r="E68" s="107">
        <v>31359</v>
      </c>
      <c r="F68" s="107">
        <v>31359</v>
      </c>
      <c r="G68" s="107">
        <v>31359</v>
      </c>
    </row>
    <row r="69" spans="1:7" s="20" customFormat="1" ht="12.75" x14ac:dyDescent="0.25">
      <c r="A69" s="33" t="s">
        <v>67</v>
      </c>
      <c r="B69" s="24" t="s">
        <v>68</v>
      </c>
      <c r="C69" s="123">
        <v>0</v>
      </c>
      <c r="D69" s="107">
        <v>0</v>
      </c>
      <c r="E69" s="107">
        <v>0</v>
      </c>
      <c r="F69" s="107">
        <v>0</v>
      </c>
      <c r="G69" s="107">
        <v>0</v>
      </c>
    </row>
    <row r="70" spans="1:7" s="20" customFormat="1" ht="12.75" x14ac:dyDescent="0.25">
      <c r="A70" s="165">
        <v>38</v>
      </c>
      <c r="B70" s="24" t="s">
        <v>156</v>
      </c>
      <c r="C70" s="123">
        <v>0</v>
      </c>
      <c r="D70" s="107">
        <v>0</v>
      </c>
      <c r="E70" s="107">
        <v>0</v>
      </c>
      <c r="F70" s="107">
        <v>0</v>
      </c>
      <c r="G70" s="107">
        <v>0</v>
      </c>
    </row>
    <row r="71" spans="1:7" s="20" customFormat="1" ht="25.5" x14ac:dyDescent="0.25">
      <c r="A71" s="33" t="s">
        <v>63</v>
      </c>
      <c r="B71" s="24" t="s">
        <v>25</v>
      </c>
      <c r="C71" s="123">
        <f>C72</f>
        <v>20572.03</v>
      </c>
      <c r="D71" s="107">
        <f>D72</f>
        <v>20572</v>
      </c>
      <c r="E71" s="107">
        <f>E72</f>
        <v>15250</v>
      </c>
      <c r="F71" s="107">
        <f>F72</f>
        <v>15250</v>
      </c>
      <c r="G71" s="107">
        <f>G72</f>
        <v>15250</v>
      </c>
    </row>
    <row r="72" spans="1:7" s="20" customFormat="1" ht="25.5" x14ac:dyDescent="0.25">
      <c r="A72" s="33" t="s">
        <v>64</v>
      </c>
      <c r="B72" s="24" t="s">
        <v>46</v>
      </c>
      <c r="C72" s="123">
        <v>20572.03</v>
      </c>
      <c r="D72" s="107">
        <v>20572</v>
      </c>
      <c r="E72" s="107">
        <v>15250</v>
      </c>
      <c r="F72" s="107">
        <v>15250</v>
      </c>
      <c r="G72" s="107">
        <v>15250</v>
      </c>
    </row>
    <row r="73" spans="1:7" s="22" customFormat="1" ht="25.5" x14ac:dyDescent="0.25">
      <c r="A73" s="47" t="s">
        <v>61</v>
      </c>
      <c r="B73" s="48" t="s">
        <v>62</v>
      </c>
      <c r="C73" s="144">
        <f>C74+C77</f>
        <v>24553.72</v>
      </c>
      <c r="D73" s="110">
        <f>D74+D77</f>
        <v>32132</v>
      </c>
      <c r="E73" s="110">
        <f>E74+E77</f>
        <v>25700</v>
      </c>
      <c r="F73" s="110">
        <f>F74+F77</f>
        <v>25700</v>
      </c>
      <c r="G73" s="137">
        <f>G74+G77</f>
        <v>25700</v>
      </c>
    </row>
    <row r="74" spans="1:7" s="20" customFormat="1" ht="12.75" x14ac:dyDescent="0.25">
      <c r="A74" s="33" t="s">
        <v>57</v>
      </c>
      <c r="B74" s="24" t="s">
        <v>23</v>
      </c>
      <c r="C74" s="123">
        <f>C75+C76</f>
        <v>1327.23</v>
      </c>
      <c r="D74" s="107">
        <f>D75+D76</f>
        <v>1328</v>
      </c>
      <c r="E74" s="107">
        <f>E75+E76</f>
        <v>8700</v>
      </c>
      <c r="F74" s="107">
        <f>F75+F76</f>
        <v>8700</v>
      </c>
      <c r="G74" s="107">
        <f>G75+G76</f>
        <v>8700</v>
      </c>
    </row>
    <row r="75" spans="1:7" s="20" customFormat="1" ht="12.75" x14ac:dyDescent="0.25">
      <c r="A75" s="33" t="s">
        <v>73</v>
      </c>
      <c r="B75" s="24" t="s">
        <v>24</v>
      </c>
      <c r="C75" s="123">
        <v>0</v>
      </c>
      <c r="D75" s="107">
        <v>0</v>
      </c>
      <c r="E75" s="107"/>
      <c r="F75" s="107"/>
      <c r="G75" s="107"/>
    </row>
    <row r="76" spans="1:7" s="20" customFormat="1" ht="12.75" x14ac:dyDescent="0.25">
      <c r="A76" s="33" t="s">
        <v>58</v>
      </c>
      <c r="B76" s="24" t="s">
        <v>36</v>
      </c>
      <c r="C76" s="123">
        <v>1327.23</v>
      </c>
      <c r="D76" s="107">
        <v>1328</v>
      </c>
      <c r="E76" s="107">
        <v>8700</v>
      </c>
      <c r="F76" s="107">
        <v>8700</v>
      </c>
      <c r="G76" s="107">
        <v>8700</v>
      </c>
    </row>
    <row r="77" spans="1:7" s="20" customFormat="1" ht="25.5" x14ac:dyDescent="0.25">
      <c r="A77" s="33" t="s">
        <v>63</v>
      </c>
      <c r="B77" s="24" t="s">
        <v>25</v>
      </c>
      <c r="C77" s="123">
        <f>C78</f>
        <v>23226.49</v>
      </c>
      <c r="D77" s="107">
        <f>SUM(D78)</f>
        <v>30804</v>
      </c>
      <c r="E77" s="107">
        <f>E78</f>
        <v>17000</v>
      </c>
      <c r="F77" s="107">
        <f>F78</f>
        <v>17000</v>
      </c>
      <c r="G77" s="107">
        <f>G78</f>
        <v>17000</v>
      </c>
    </row>
    <row r="78" spans="1:7" s="20" customFormat="1" ht="25.5" x14ac:dyDescent="0.25">
      <c r="A78" s="33" t="s">
        <v>64</v>
      </c>
      <c r="B78" s="24" t="s">
        <v>46</v>
      </c>
      <c r="C78" s="123">
        <v>23226.49</v>
      </c>
      <c r="D78" s="107">
        <v>30804</v>
      </c>
      <c r="E78" s="107">
        <v>17000</v>
      </c>
      <c r="F78" s="107">
        <v>17000</v>
      </c>
      <c r="G78" s="107">
        <v>17000</v>
      </c>
    </row>
    <row r="79" spans="1:7" s="22" customFormat="1" ht="12.75" x14ac:dyDescent="0.25">
      <c r="A79" s="47" t="s">
        <v>75</v>
      </c>
      <c r="B79" s="48" t="s">
        <v>76</v>
      </c>
      <c r="C79" s="144">
        <f>C80+C82</f>
        <v>530.89</v>
      </c>
      <c r="D79" s="110">
        <f>D80+D82</f>
        <v>1031</v>
      </c>
      <c r="E79" s="110">
        <f>E80+E82</f>
        <v>2000</v>
      </c>
      <c r="F79" s="110">
        <f>F80+F82</f>
        <v>2000</v>
      </c>
      <c r="G79" s="137">
        <f>G80+G82</f>
        <v>2000</v>
      </c>
    </row>
    <row r="80" spans="1:7" s="20" customFormat="1" ht="12.75" x14ac:dyDescent="0.25">
      <c r="A80" s="33" t="s">
        <v>57</v>
      </c>
      <c r="B80" s="24" t="s">
        <v>23</v>
      </c>
      <c r="C80" s="123">
        <f>C81</f>
        <v>530.89</v>
      </c>
      <c r="D80" s="107">
        <f>D81</f>
        <v>1031</v>
      </c>
      <c r="E80" s="107">
        <f>E81</f>
        <v>2000</v>
      </c>
      <c r="F80" s="107">
        <f>F81</f>
        <v>2000</v>
      </c>
      <c r="G80" s="135">
        <f>G81</f>
        <v>2000</v>
      </c>
    </row>
    <row r="81" spans="1:7" s="20" customFormat="1" ht="12.75" x14ac:dyDescent="0.25">
      <c r="A81" s="33" t="s">
        <v>58</v>
      </c>
      <c r="B81" s="24" t="s">
        <v>36</v>
      </c>
      <c r="C81" s="123">
        <v>530.89</v>
      </c>
      <c r="D81" s="107">
        <v>1031</v>
      </c>
      <c r="E81" s="107">
        <v>2000</v>
      </c>
      <c r="F81" s="107">
        <v>2000</v>
      </c>
      <c r="G81" s="135">
        <v>2000</v>
      </c>
    </row>
    <row r="82" spans="1:7" s="20" customFormat="1" ht="25.5" x14ac:dyDescent="0.25">
      <c r="A82" s="33" t="s">
        <v>63</v>
      </c>
      <c r="B82" s="24" t="s">
        <v>25</v>
      </c>
      <c r="C82" s="123">
        <v>0</v>
      </c>
      <c r="D82" s="107">
        <v>0</v>
      </c>
      <c r="E82" s="107">
        <f>E83</f>
        <v>0</v>
      </c>
      <c r="F82" s="107">
        <f>F83</f>
        <v>0</v>
      </c>
      <c r="G82" s="135">
        <f>G83</f>
        <v>0</v>
      </c>
    </row>
    <row r="83" spans="1:7" s="20" customFormat="1" ht="25.5" x14ac:dyDescent="0.25">
      <c r="A83" s="33" t="s">
        <v>64</v>
      </c>
      <c r="B83" s="24" t="s">
        <v>46</v>
      </c>
      <c r="C83" s="123">
        <v>0</v>
      </c>
      <c r="D83" s="107">
        <v>0</v>
      </c>
      <c r="E83" s="107">
        <v>0</v>
      </c>
      <c r="F83" s="107">
        <v>0</v>
      </c>
      <c r="G83" s="135">
        <v>0</v>
      </c>
    </row>
    <row r="84" spans="1:7" s="22" customFormat="1" ht="12.75" x14ac:dyDescent="0.25">
      <c r="A84" s="47" t="s">
        <v>77</v>
      </c>
      <c r="B84" s="48" t="s">
        <v>78</v>
      </c>
      <c r="C84" s="144">
        <f t="shared" ref="C84:G85" si="8">C85</f>
        <v>0</v>
      </c>
      <c r="D84" s="110">
        <f t="shared" si="8"/>
        <v>0</v>
      </c>
      <c r="E84" s="110">
        <f t="shared" si="8"/>
        <v>300</v>
      </c>
      <c r="F84" s="110">
        <f t="shared" si="8"/>
        <v>300</v>
      </c>
      <c r="G84" s="137">
        <f t="shared" si="8"/>
        <v>300</v>
      </c>
    </row>
    <row r="85" spans="1:7" s="20" customFormat="1" ht="25.5" x14ac:dyDescent="0.25">
      <c r="A85" s="33" t="s">
        <v>63</v>
      </c>
      <c r="B85" s="24" t="s">
        <v>25</v>
      </c>
      <c r="C85" s="123">
        <v>0</v>
      </c>
      <c r="D85" s="107">
        <f t="shared" si="8"/>
        <v>0</v>
      </c>
      <c r="E85" s="107">
        <f t="shared" si="8"/>
        <v>300</v>
      </c>
      <c r="F85" s="107">
        <f t="shared" si="8"/>
        <v>300</v>
      </c>
      <c r="G85" s="135">
        <f t="shared" si="8"/>
        <v>300</v>
      </c>
    </row>
    <row r="86" spans="1:7" s="20" customFormat="1" ht="25.5" x14ac:dyDescent="0.25">
      <c r="A86" s="33" t="s">
        <v>64</v>
      </c>
      <c r="B86" s="24" t="s">
        <v>46</v>
      </c>
      <c r="C86" s="123">
        <v>0</v>
      </c>
      <c r="D86" s="107">
        <v>0</v>
      </c>
      <c r="E86" s="107">
        <v>300</v>
      </c>
      <c r="F86" s="107">
        <v>300</v>
      </c>
      <c r="G86" s="135">
        <v>300</v>
      </c>
    </row>
    <row r="87" spans="1:7" s="22" customFormat="1" ht="25.5" x14ac:dyDescent="0.25">
      <c r="A87" s="47" t="s">
        <v>79</v>
      </c>
      <c r="B87" s="48" t="s">
        <v>80</v>
      </c>
      <c r="C87" s="144">
        <f>C88+C90</f>
        <v>663.61</v>
      </c>
      <c r="D87" s="110">
        <f>D88+D90</f>
        <v>300</v>
      </c>
      <c r="E87" s="110">
        <f>E88+E90</f>
        <v>330</v>
      </c>
      <c r="F87" s="110">
        <f>F88+F90</f>
        <v>330</v>
      </c>
      <c r="G87" s="137">
        <f>G88+G90</f>
        <v>330</v>
      </c>
    </row>
    <row r="88" spans="1:7" s="20" customFormat="1" ht="12.75" x14ac:dyDescent="0.25">
      <c r="A88" s="33" t="s">
        <v>57</v>
      </c>
      <c r="B88" s="24" t="s">
        <v>23</v>
      </c>
      <c r="C88" s="123">
        <f>C89</f>
        <v>663.61</v>
      </c>
      <c r="D88" s="107">
        <f>D89</f>
        <v>300</v>
      </c>
      <c r="E88" s="107">
        <f>E89</f>
        <v>200</v>
      </c>
      <c r="F88" s="107">
        <f>F89</f>
        <v>200</v>
      </c>
      <c r="G88" s="135">
        <f>G89</f>
        <v>200</v>
      </c>
    </row>
    <row r="89" spans="1:7" s="20" customFormat="1" ht="12.75" x14ac:dyDescent="0.25">
      <c r="A89" s="33" t="s">
        <v>58</v>
      </c>
      <c r="B89" s="24" t="s">
        <v>36</v>
      </c>
      <c r="C89" s="123">
        <v>663.61</v>
      </c>
      <c r="D89" s="107">
        <v>300</v>
      </c>
      <c r="E89" s="107">
        <v>200</v>
      </c>
      <c r="F89" s="107">
        <v>200</v>
      </c>
      <c r="G89" s="135">
        <v>200</v>
      </c>
    </row>
    <row r="90" spans="1:7" s="20" customFormat="1" ht="25.5" x14ac:dyDescent="0.25">
      <c r="A90" s="33" t="s">
        <v>63</v>
      </c>
      <c r="B90" s="24" t="s">
        <v>25</v>
      </c>
      <c r="C90" s="123">
        <f>C91</f>
        <v>0</v>
      </c>
      <c r="D90" s="107">
        <f>D91</f>
        <v>0</v>
      </c>
      <c r="E90" s="107">
        <f>E91</f>
        <v>130</v>
      </c>
      <c r="F90" s="107">
        <f>F91</f>
        <v>130</v>
      </c>
      <c r="G90" s="135">
        <f>G91</f>
        <v>130</v>
      </c>
    </row>
    <row r="91" spans="1:7" s="20" customFormat="1" ht="26.25" thickBot="1" x14ac:dyDescent="0.3">
      <c r="A91" s="36" t="s">
        <v>64</v>
      </c>
      <c r="B91" s="27" t="s">
        <v>46</v>
      </c>
      <c r="C91" s="145">
        <v>0</v>
      </c>
      <c r="D91" s="108">
        <v>0</v>
      </c>
      <c r="E91" s="108">
        <v>130</v>
      </c>
      <c r="F91" s="108">
        <v>130</v>
      </c>
      <c r="G91" s="136">
        <v>130</v>
      </c>
    </row>
    <row r="92" spans="1:7" s="21" customFormat="1" ht="13.5" thickBot="1" x14ac:dyDescent="0.3">
      <c r="A92" s="43" t="s">
        <v>91</v>
      </c>
      <c r="B92" s="44" t="s">
        <v>92</v>
      </c>
      <c r="C92" s="146">
        <f>C93+C97+C100</f>
        <v>0</v>
      </c>
      <c r="D92" s="146">
        <f>D93+D97+D100</f>
        <v>21857</v>
      </c>
      <c r="E92" s="105">
        <f>E93+E97+E100</f>
        <v>24100</v>
      </c>
      <c r="F92" s="105">
        <f>F93+F97+F100</f>
        <v>24100</v>
      </c>
      <c r="G92" s="133">
        <f>G93+G97+G100</f>
        <v>24100</v>
      </c>
    </row>
    <row r="93" spans="1:7" s="22" customFormat="1" ht="12.75" x14ac:dyDescent="0.25">
      <c r="A93" s="49" t="s">
        <v>55</v>
      </c>
      <c r="B93" s="50" t="s">
        <v>56</v>
      </c>
      <c r="C93" s="147">
        <f>C94</f>
        <v>0</v>
      </c>
      <c r="D93" s="106">
        <f>D94</f>
        <v>0</v>
      </c>
      <c r="E93" s="106">
        <f>E94</f>
        <v>0</v>
      </c>
      <c r="F93" s="106">
        <f>F94</f>
        <v>0</v>
      </c>
      <c r="G93" s="134">
        <f>G94</f>
        <v>0</v>
      </c>
    </row>
    <row r="94" spans="1:7" s="20" customFormat="1" ht="12.75" x14ac:dyDescent="0.25">
      <c r="A94" s="33" t="s">
        <v>57</v>
      </c>
      <c r="B94" s="24" t="s">
        <v>23</v>
      </c>
      <c r="C94" s="123">
        <f>C95+C96</f>
        <v>0</v>
      </c>
      <c r="D94" s="107">
        <v>0</v>
      </c>
      <c r="E94" s="107">
        <v>0</v>
      </c>
      <c r="F94" s="107">
        <v>0</v>
      </c>
      <c r="G94" s="107">
        <v>0</v>
      </c>
    </row>
    <row r="95" spans="1:7" s="20" customFormat="1" ht="12.75" x14ac:dyDescent="0.25">
      <c r="A95" s="33" t="s">
        <v>73</v>
      </c>
      <c r="B95" s="24" t="s">
        <v>24</v>
      </c>
      <c r="C95" s="123"/>
      <c r="D95" s="107">
        <v>0</v>
      </c>
      <c r="E95" s="107">
        <v>0</v>
      </c>
      <c r="F95" s="107">
        <v>0</v>
      </c>
      <c r="G95" s="107">
        <v>0</v>
      </c>
    </row>
    <row r="96" spans="1:7" s="20" customFormat="1" ht="12.75" x14ac:dyDescent="0.25">
      <c r="A96" s="33" t="s">
        <v>58</v>
      </c>
      <c r="B96" s="24" t="s">
        <v>36</v>
      </c>
      <c r="C96" s="123"/>
      <c r="D96" s="107">
        <v>0</v>
      </c>
      <c r="E96" s="107">
        <v>0</v>
      </c>
      <c r="F96" s="107">
        <v>0</v>
      </c>
      <c r="G96" s="107">
        <v>0</v>
      </c>
    </row>
    <row r="97" spans="1:7" s="22" customFormat="1" ht="25.5" x14ac:dyDescent="0.25">
      <c r="A97" s="47" t="s">
        <v>49</v>
      </c>
      <c r="B97" s="48" t="s">
        <v>50</v>
      </c>
      <c r="C97" s="144">
        <f t="shared" ref="C97:G98" si="9">C98</f>
        <v>0</v>
      </c>
      <c r="D97" s="110">
        <f t="shared" si="9"/>
        <v>0</v>
      </c>
      <c r="E97" s="110">
        <f t="shared" si="9"/>
        <v>0</v>
      </c>
      <c r="F97" s="110">
        <f t="shared" si="9"/>
        <v>0</v>
      </c>
      <c r="G97" s="137">
        <f t="shared" si="9"/>
        <v>0</v>
      </c>
    </row>
    <row r="98" spans="1:7" s="20" customFormat="1" ht="12.75" x14ac:dyDescent="0.25">
      <c r="A98" s="33" t="s">
        <v>57</v>
      </c>
      <c r="B98" s="24" t="s">
        <v>23</v>
      </c>
      <c r="C98" s="123"/>
      <c r="D98" s="107">
        <v>0</v>
      </c>
      <c r="E98" s="107">
        <f t="shared" si="9"/>
        <v>0</v>
      </c>
      <c r="F98" s="107">
        <f t="shared" si="9"/>
        <v>0</v>
      </c>
      <c r="G98" s="135">
        <f t="shared" si="9"/>
        <v>0</v>
      </c>
    </row>
    <row r="99" spans="1:7" s="20" customFormat="1" ht="12.75" x14ac:dyDescent="0.25">
      <c r="A99" s="33" t="s">
        <v>58</v>
      </c>
      <c r="B99" s="24" t="s">
        <v>36</v>
      </c>
      <c r="C99" s="123"/>
      <c r="D99" s="107">
        <v>0</v>
      </c>
      <c r="E99" s="107">
        <v>0</v>
      </c>
      <c r="F99" s="107">
        <v>0</v>
      </c>
      <c r="G99" s="135">
        <v>0</v>
      </c>
    </row>
    <row r="100" spans="1:7" s="22" customFormat="1" ht="25.5" x14ac:dyDescent="0.25">
      <c r="A100" s="47" t="s">
        <v>61</v>
      </c>
      <c r="B100" s="48" t="s">
        <v>62</v>
      </c>
      <c r="C100" s="144">
        <f>C101</f>
        <v>0</v>
      </c>
      <c r="D100" s="110">
        <f>D101</f>
        <v>21857</v>
      </c>
      <c r="E100" s="110">
        <f>E101</f>
        <v>24100</v>
      </c>
      <c r="F100" s="110">
        <f>F101</f>
        <v>24100</v>
      </c>
      <c r="G100" s="137">
        <f>G101</f>
        <v>24100</v>
      </c>
    </row>
    <row r="101" spans="1:7" s="20" customFormat="1" ht="12.75" x14ac:dyDescent="0.25">
      <c r="A101" s="33" t="s">
        <v>57</v>
      </c>
      <c r="B101" s="24" t="s">
        <v>23</v>
      </c>
      <c r="C101" s="123">
        <f>C102+C103</f>
        <v>0</v>
      </c>
      <c r="D101" s="107">
        <f>D102+D103</f>
        <v>21857</v>
      </c>
      <c r="E101" s="107">
        <f>E102+E103</f>
        <v>24100</v>
      </c>
      <c r="F101" s="107">
        <f>F102+F103</f>
        <v>24100</v>
      </c>
      <c r="G101" s="135">
        <v>24100</v>
      </c>
    </row>
    <row r="102" spans="1:7" s="20" customFormat="1" ht="12.75" x14ac:dyDescent="0.25">
      <c r="A102" s="33" t="s">
        <v>73</v>
      </c>
      <c r="B102" s="24" t="s">
        <v>24</v>
      </c>
      <c r="C102" s="123">
        <v>0</v>
      </c>
      <c r="D102" s="107">
        <v>21212</v>
      </c>
      <c r="E102" s="107">
        <v>24100</v>
      </c>
      <c r="F102" s="107">
        <v>24100</v>
      </c>
      <c r="G102" s="135">
        <v>24100</v>
      </c>
    </row>
    <row r="103" spans="1:7" s="20" customFormat="1" ht="13.5" thickBot="1" x14ac:dyDescent="0.3">
      <c r="A103" s="36" t="s">
        <v>58</v>
      </c>
      <c r="B103" s="27" t="s">
        <v>36</v>
      </c>
      <c r="C103" s="145">
        <v>0</v>
      </c>
      <c r="D103" s="107">
        <v>645</v>
      </c>
      <c r="E103" s="108">
        <v>0</v>
      </c>
      <c r="F103" s="108"/>
      <c r="G103" s="136">
        <v>0</v>
      </c>
    </row>
    <row r="104" spans="1:7" s="20" customFormat="1" ht="26.25" thickBot="1" x14ac:dyDescent="0.3">
      <c r="A104" s="43" t="s">
        <v>157</v>
      </c>
      <c r="B104" s="44" t="s">
        <v>158</v>
      </c>
      <c r="C104" s="146">
        <f>C105+C110</f>
        <v>11281.44</v>
      </c>
      <c r="D104" s="146">
        <f>SUM(D105+D110)</f>
        <v>367170</v>
      </c>
      <c r="E104" s="146">
        <f t="shared" ref="E104:G104" si="10">E105+E109</f>
        <v>0</v>
      </c>
      <c r="F104" s="146">
        <f t="shared" si="10"/>
        <v>0</v>
      </c>
      <c r="G104" s="146">
        <f t="shared" si="10"/>
        <v>0</v>
      </c>
    </row>
    <row r="105" spans="1:7" s="20" customFormat="1" ht="12.75" x14ac:dyDescent="0.25">
      <c r="A105" s="49" t="s">
        <v>55</v>
      </c>
      <c r="B105" s="50" t="s">
        <v>56</v>
      </c>
      <c r="C105" s="147">
        <f t="shared" ref="C105:G106" si="11">C106</f>
        <v>0</v>
      </c>
      <c r="D105" s="106">
        <f>SUM(D106+D108)</f>
        <v>110430</v>
      </c>
      <c r="E105" s="106">
        <f t="shared" si="11"/>
        <v>0</v>
      </c>
      <c r="F105" s="106">
        <f t="shared" si="11"/>
        <v>0</v>
      </c>
      <c r="G105" s="134">
        <f t="shared" si="11"/>
        <v>0</v>
      </c>
    </row>
    <row r="106" spans="1:7" s="20" customFormat="1" ht="12.75" x14ac:dyDescent="0.25">
      <c r="A106" s="33" t="s">
        <v>57</v>
      </c>
      <c r="B106" s="24" t="s">
        <v>23</v>
      </c>
      <c r="C106" s="123">
        <f t="shared" si="11"/>
        <v>0</v>
      </c>
      <c r="D106" s="107">
        <f t="shared" si="11"/>
        <v>17900</v>
      </c>
      <c r="E106" s="107">
        <f t="shared" si="11"/>
        <v>0</v>
      </c>
      <c r="F106" s="107">
        <f t="shared" si="11"/>
        <v>0</v>
      </c>
      <c r="G106" s="135">
        <f t="shared" si="11"/>
        <v>0</v>
      </c>
    </row>
    <row r="107" spans="1:7" s="20" customFormat="1" ht="12.75" x14ac:dyDescent="0.25">
      <c r="A107" s="33" t="s">
        <v>58</v>
      </c>
      <c r="B107" s="24" t="s">
        <v>36</v>
      </c>
      <c r="C107" s="123">
        <v>0</v>
      </c>
      <c r="D107" s="107">
        <v>17900</v>
      </c>
      <c r="E107" s="107">
        <v>0</v>
      </c>
      <c r="F107" s="107">
        <v>0</v>
      </c>
      <c r="G107" s="135">
        <v>0</v>
      </c>
    </row>
    <row r="108" spans="1:7" s="20" customFormat="1" ht="25.5" x14ac:dyDescent="0.25">
      <c r="A108" s="33" t="s">
        <v>63</v>
      </c>
      <c r="B108" s="24" t="s">
        <v>25</v>
      </c>
      <c r="C108" s="123">
        <f>C109</f>
        <v>0</v>
      </c>
      <c r="D108" s="107">
        <f>D109</f>
        <v>92530</v>
      </c>
      <c r="E108" s="107">
        <f>E109</f>
        <v>0</v>
      </c>
      <c r="F108" s="107">
        <f>F109</f>
        <v>0</v>
      </c>
      <c r="G108" s="135">
        <f>G109</f>
        <v>0</v>
      </c>
    </row>
    <row r="109" spans="1:7" s="20" customFormat="1" ht="25.5" x14ac:dyDescent="0.25">
      <c r="A109" s="36" t="s">
        <v>64</v>
      </c>
      <c r="B109" s="27" t="s">
        <v>46</v>
      </c>
      <c r="C109" s="145">
        <v>0</v>
      </c>
      <c r="D109" s="108">
        <v>92530</v>
      </c>
      <c r="E109" s="108"/>
      <c r="F109" s="108">
        <v>0</v>
      </c>
      <c r="G109" s="136">
        <v>0</v>
      </c>
    </row>
    <row r="110" spans="1:7" s="20" customFormat="1" ht="12.75" x14ac:dyDescent="0.25">
      <c r="A110" s="49" t="s">
        <v>159</v>
      </c>
      <c r="B110" s="50" t="s">
        <v>160</v>
      </c>
      <c r="C110" s="147">
        <f>C111+C113</f>
        <v>11281.44</v>
      </c>
      <c r="D110" s="106">
        <f>SUM(D111+D113)</f>
        <v>256740</v>
      </c>
      <c r="E110" s="106">
        <f t="shared" ref="E110:E111" si="12">E111</f>
        <v>0</v>
      </c>
      <c r="F110" s="106">
        <f t="shared" ref="F110:F111" si="13">F111</f>
        <v>0</v>
      </c>
      <c r="G110" s="134">
        <f t="shared" ref="G110:G111" si="14">G111</f>
        <v>0</v>
      </c>
    </row>
    <row r="111" spans="1:7" s="20" customFormat="1" ht="12.75" x14ac:dyDescent="0.25">
      <c r="A111" s="33" t="s">
        <v>57</v>
      </c>
      <c r="B111" s="24" t="s">
        <v>23</v>
      </c>
      <c r="C111" s="123">
        <f t="shared" ref="C111" si="15">C112</f>
        <v>11281.44</v>
      </c>
      <c r="D111" s="107">
        <f t="shared" ref="D111" si="16">D112</f>
        <v>124182</v>
      </c>
      <c r="E111" s="107">
        <f t="shared" si="12"/>
        <v>0</v>
      </c>
      <c r="F111" s="107">
        <f t="shared" si="13"/>
        <v>0</v>
      </c>
      <c r="G111" s="135">
        <f t="shared" si="14"/>
        <v>0</v>
      </c>
    </row>
    <row r="112" spans="1:7" s="20" customFormat="1" ht="12.75" x14ac:dyDescent="0.25">
      <c r="A112" s="33" t="s">
        <v>58</v>
      </c>
      <c r="B112" s="24" t="s">
        <v>36</v>
      </c>
      <c r="C112" s="123">
        <v>11281.44</v>
      </c>
      <c r="D112" s="107">
        <v>124182</v>
      </c>
      <c r="E112" s="107">
        <v>0</v>
      </c>
      <c r="F112" s="107">
        <v>0</v>
      </c>
      <c r="G112" s="135">
        <v>0</v>
      </c>
    </row>
    <row r="113" spans="1:7" s="20" customFormat="1" ht="25.5" x14ac:dyDescent="0.25">
      <c r="A113" s="33" t="s">
        <v>63</v>
      </c>
      <c r="B113" s="24" t="s">
        <v>25</v>
      </c>
      <c r="C113" s="123">
        <f t="shared" ref="C113:G113" si="17">C114</f>
        <v>0</v>
      </c>
      <c r="D113" s="123">
        <f t="shared" si="17"/>
        <v>132558</v>
      </c>
      <c r="E113" s="123">
        <f t="shared" si="17"/>
        <v>0</v>
      </c>
      <c r="F113" s="123">
        <f t="shared" si="17"/>
        <v>0</v>
      </c>
      <c r="G113" s="123">
        <f t="shared" si="17"/>
        <v>0</v>
      </c>
    </row>
    <row r="114" spans="1:7" s="20" customFormat="1" ht="26.25" thickBot="1" x14ac:dyDescent="0.3">
      <c r="A114" s="36" t="s">
        <v>64</v>
      </c>
      <c r="B114" s="27" t="s">
        <v>46</v>
      </c>
      <c r="C114" s="123">
        <v>0</v>
      </c>
      <c r="D114" s="107">
        <v>132558</v>
      </c>
      <c r="E114" s="107">
        <v>0</v>
      </c>
      <c r="F114" s="107">
        <v>0</v>
      </c>
      <c r="G114" s="135">
        <v>0</v>
      </c>
    </row>
    <row r="115" spans="1:7" s="21" customFormat="1" ht="26.25" thickBot="1" x14ac:dyDescent="0.3">
      <c r="A115" s="43" t="s">
        <v>93</v>
      </c>
      <c r="B115" s="44" t="s">
        <v>94</v>
      </c>
      <c r="C115" s="105">
        <f>C116+C119</f>
        <v>132682.85999999999</v>
      </c>
      <c r="D115" s="105">
        <f>D116+D119</f>
        <v>51418</v>
      </c>
      <c r="E115" s="105">
        <f>E116+E119</f>
        <v>51418</v>
      </c>
      <c r="F115" s="105">
        <f>F116+F119</f>
        <v>51418</v>
      </c>
      <c r="G115" s="133">
        <f>G116+G119</f>
        <v>51418</v>
      </c>
    </row>
    <row r="116" spans="1:7" s="22" customFormat="1" ht="12.75" x14ac:dyDescent="0.25">
      <c r="A116" s="47" t="s">
        <v>161</v>
      </c>
      <c r="B116" s="48" t="s">
        <v>56</v>
      </c>
      <c r="C116" s="110">
        <f>C117</f>
        <v>98575.09</v>
      </c>
      <c r="D116" s="110">
        <f>D117</f>
        <v>21810</v>
      </c>
      <c r="E116" s="110">
        <f t="shared" ref="C116:G117" si="18">E117</f>
        <v>21810</v>
      </c>
      <c r="F116" s="110">
        <f t="shared" si="18"/>
        <v>21810</v>
      </c>
      <c r="G116" s="137">
        <f t="shared" si="18"/>
        <v>21810</v>
      </c>
    </row>
    <row r="117" spans="1:7" s="20" customFormat="1" ht="25.5" x14ac:dyDescent="0.25">
      <c r="A117" s="33" t="s">
        <v>63</v>
      </c>
      <c r="B117" s="24" t="s">
        <v>25</v>
      </c>
      <c r="C117" s="123">
        <f t="shared" si="18"/>
        <v>98575.09</v>
      </c>
      <c r="D117" s="107">
        <f t="shared" si="18"/>
        <v>21810</v>
      </c>
      <c r="E117" s="107">
        <f t="shared" si="18"/>
        <v>21810</v>
      </c>
      <c r="F117" s="107">
        <f t="shared" si="18"/>
        <v>21810</v>
      </c>
      <c r="G117" s="135">
        <f t="shared" si="18"/>
        <v>21810</v>
      </c>
    </row>
    <row r="118" spans="1:7" s="20" customFormat="1" ht="25.5" x14ac:dyDescent="0.25">
      <c r="A118" s="36" t="s">
        <v>64</v>
      </c>
      <c r="B118" s="27" t="s">
        <v>46</v>
      </c>
      <c r="C118" s="123">
        <v>98575.09</v>
      </c>
      <c r="D118" s="107">
        <v>21810</v>
      </c>
      <c r="E118" s="107">
        <v>21810</v>
      </c>
      <c r="F118" s="107">
        <v>21810</v>
      </c>
      <c r="G118" s="135">
        <v>21810</v>
      </c>
    </row>
    <row r="119" spans="1:7" s="22" customFormat="1" ht="25.5" x14ac:dyDescent="0.25">
      <c r="A119" s="47" t="s">
        <v>65</v>
      </c>
      <c r="B119" s="48" t="s">
        <v>66</v>
      </c>
      <c r="C119" s="110">
        <f>C122+C120</f>
        <v>34107.769999999997</v>
      </c>
      <c r="D119" s="110">
        <f>D122+D120</f>
        <v>29608</v>
      </c>
      <c r="E119" s="110">
        <f>SUM(E122+E120)</f>
        <v>29608</v>
      </c>
      <c r="F119" s="110">
        <f t="shared" ref="F119:G119" si="19">SUM(F122+F120)</f>
        <v>29608</v>
      </c>
      <c r="G119" s="110">
        <f t="shared" si="19"/>
        <v>29608</v>
      </c>
    </row>
    <row r="120" spans="1:7" s="22" customFormat="1" ht="12.75" x14ac:dyDescent="0.25">
      <c r="A120" s="33" t="s">
        <v>57</v>
      </c>
      <c r="B120" s="24" t="s">
        <v>23</v>
      </c>
      <c r="C120" s="123">
        <f t="shared" ref="C120:G120" si="20">C121</f>
        <v>34107.769999999997</v>
      </c>
      <c r="D120" s="107">
        <f t="shared" si="20"/>
        <v>9808</v>
      </c>
      <c r="E120" s="107">
        <f t="shared" si="20"/>
        <v>9808</v>
      </c>
      <c r="F120" s="107">
        <f t="shared" si="20"/>
        <v>9808</v>
      </c>
      <c r="G120" s="135">
        <f t="shared" si="20"/>
        <v>9808</v>
      </c>
    </row>
    <row r="121" spans="1:7" s="22" customFormat="1" ht="12.75" x14ac:dyDescent="0.25">
      <c r="A121" s="33" t="s">
        <v>58</v>
      </c>
      <c r="B121" s="24" t="s">
        <v>36</v>
      </c>
      <c r="C121" s="123">
        <v>34107.769999999997</v>
      </c>
      <c r="D121" s="107">
        <v>9808</v>
      </c>
      <c r="E121" s="107">
        <v>9808</v>
      </c>
      <c r="F121" s="107">
        <v>9808</v>
      </c>
      <c r="G121" s="135">
        <v>9808</v>
      </c>
    </row>
    <row r="122" spans="1:7" s="20" customFormat="1" ht="25.5" x14ac:dyDescent="0.25">
      <c r="A122" s="33" t="s">
        <v>63</v>
      </c>
      <c r="B122" s="24" t="s">
        <v>25</v>
      </c>
      <c r="C122" s="123">
        <f t="shared" ref="C122:G122" si="21">C123</f>
        <v>0</v>
      </c>
      <c r="D122" s="107">
        <f t="shared" si="21"/>
        <v>19800</v>
      </c>
      <c r="E122" s="107">
        <f t="shared" si="21"/>
        <v>19800</v>
      </c>
      <c r="F122" s="107">
        <f t="shared" si="21"/>
        <v>19800</v>
      </c>
      <c r="G122" s="135">
        <f t="shared" si="21"/>
        <v>19800</v>
      </c>
    </row>
    <row r="123" spans="1:7" s="20" customFormat="1" ht="26.25" thickBot="1" x14ac:dyDescent="0.3">
      <c r="A123" s="36" t="s">
        <v>64</v>
      </c>
      <c r="B123" s="27" t="s">
        <v>46</v>
      </c>
      <c r="C123" s="123">
        <v>0</v>
      </c>
      <c r="D123" s="107">
        <v>19800</v>
      </c>
      <c r="E123" s="107">
        <v>19800</v>
      </c>
      <c r="F123" s="107">
        <v>19800</v>
      </c>
      <c r="G123" s="135">
        <v>19800</v>
      </c>
    </row>
    <row r="124" spans="1:7" s="21" customFormat="1" ht="39" thickBot="1" x14ac:dyDescent="0.3">
      <c r="A124" s="43" t="s">
        <v>95</v>
      </c>
      <c r="B124" s="44" t="s">
        <v>96</v>
      </c>
      <c r="C124" s="105">
        <f t="shared" ref="C124:G125" si="22">C125</f>
        <v>34401.75</v>
      </c>
      <c r="D124" s="105">
        <f t="shared" si="22"/>
        <v>27462</v>
      </c>
      <c r="E124" s="105">
        <f t="shared" si="22"/>
        <v>27462</v>
      </c>
      <c r="F124" s="105">
        <f t="shared" si="22"/>
        <v>27462</v>
      </c>
      <c r="G124" s="105">
        <f t="shared" si="22"/>
        <v>27462</v>
      </c>
    </row>
    <row r="125" spans="1:7" s="22" customFormat="1" ht="25.5" x14ac:dyDescent="0.25">
      <c r="A125" s="49" t="s">
        <v>81</v>
      </c>
      <c r="B125" s="50" t="s">
        <v>82</v>
      </c>
      <c r="C125" s="147">
        <f t="shared" si="22"/>
        <v>34401.75</v>
      </c>
      <c r="D125" s="106">
        <f t="shared" si="22"/>
        <v>27462</v>
      </c>
      <c r="E125" s="106">
        <f t="shared" si="22"/>
        <v>27462</v>
      </c>
      <c r="F125" s="106">
        <f t="shared" si="22"/>
        <v>27462</v>
      </c>
      <c r="G125" s="134">
        <f t="shared" si="22"/>
        <v>27462</v>
      </c>
    </row>
    <row r="126" spans="1:7" s="20" customFormat="1" ht="12.75" x14ac:dyDescent="0.25">
      <c r="A126" s="33" t="s">
        <v>57</v>
      </c>
      <c r="B126" s="24" t="s">
        <v>23</v>
      </c>
      <c r="C126" s="123">
        <f>C127+C128</f>
        <v>34401.75</v>
      </c>
      <c r="D126" s="107">
        <f>D127+D128</f>
        <v>27462</v>
      </c>
      <c r="E126" s="107">
        <f>E127+E128</f>
        <v>27462</v>
      </c>
      <c r="F126" s="107">
        <f>F127+F128</f>
        <v>27462</v>
      </c>
      <c r="G126" s="135">
        <f>G127+G128</f>
        <v>27462</v>
      </c>
    </row>
    <row r="127" spans="1:7" s="20" customFormat="1" ht="12.75" x14ac:dyDescent="0.25">
      <c r="A127" s="33" t="s">
        <v>73</v>
      </c>
      <c r="B127" s="24" t="s">
        <v>24</v>
      </c>
      <c r="C127" s="123">
        <v>33844.31</v>
      </c>
      <c r="D127" s="107">
        <v>27462</v>
      </c>
      <c r="E127" s="107">
        <v>27462</v>
      </c>
      <c r="F127" s="107">
        <v>27462</v>
      </c>
      <c r="G127" s="135">
        <v>27462</v>
      </c>
    </row>
    <row r="128" spans="1:7" s="20" customFormat="1" ht="12.75" x14ac:dyDescent="0.25">
      <c r="A128" s="33" t="s">
        <v>58</v>
      </c>
      <c r="B128" s="24" t="s">
        <v>36</v>
      </c>
      <c r="C128" s="123">
        <v>557.44000000000005</v>
      </c>
      <c r="D128" s="107">
        <v>0</v>
      </c>
      <c r="E128" s="107">
        <v>0</v>
      </c>
      <c r="F128" s="107">
        <v>0</v>
      </c>
      <c r="G128" s="135">
        <v>0</v>
      </c>
    </row>
  </sheetData>
  <mergeCells count="2">
    <mergeCell ref="A14:G14"/>
    <mergeCell ref="A13:J13"/>
  </mergeCells>
  <pageMargins left="0.25" right="0.25" top="0.75" bottom="0.75" header="0.3" footer="0.3"/>
  <pageSetup paperSize="9" scale="70" orientation="landscape" horizontalDpi="300" verticalDpi="300" r:id="rId1"/>
  <rowBreaks count="3" manualBreakCount="3">
    <brk id="42" max="6" man="1"/>
    <brk id="72" max="6" man="1"/>
    <brk id="109" max="6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438150</xdr:colOff>
                <xdr:row>0</xdr:row>
                <xdr:rowOff>76200</xdr:rowOff>
              </from>
              <to>
                <xdr:col>0</xdr:col>
                <xdr:colOff>857250</xdr:colOff>
                <xdr:row>3</xdr:row>
                <xdr:rowOff>95250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(EUR)</vt:lpstr>
      <vt:lpstr> Račun prihoda i rashoda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 Račun prihoda i rashoda'!Podrucje_ispisa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Sanja Baić</cp:lastModifiedBy>
  <cp:lastPrinted>2023-10-05T09:22:59Z</cp:lastPrinted>
  <dcterms:created xsi:type="dcterms:W3CDTF">2022-08-12T12:51:27Z</dcterms:created>
  <dcterms:modified xsi:type="dcterms:W3CDTF">2023-10-05T11:14:44Z</dcterms:modified>
</cp:coreProperties>
</file>